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/>
  <mc:AlternateContent xmlns:mc="http://schemas.openxmlformats.org/markup-compatibility/2006">
    <mc:Choice Requires="x15">
      <x15ac:absPath xmlns:x15ac="http://schemas.microsoft.com/office/spreadsheetml/2010/11/ac" url="https://nepsen.sharepoint.com/sites/MET_BAT_BZH/Documents partages/Affaires/PUBL/ADMI/BZH.IN.MO088_URSSAF_RENO_NANTES/10_PUBLIC/60_DCE/08_DPGF/"/>
    </mc:Choice>
  </mc:AlternateContent>
  <xr:revisionPtr revIDLastSave="3" documentId="8_{FFE4E6FF-033D-4B90-AFC8-F22648DA9D8F}" xr6:coauthVersionLast="47" xr6:coauthVersionMax="47" xr10:uidLastSave="{777D5CE2-3F1C-4517-87CD-FFF9524C9565}"/>
  <bookViews>
    <workbookView xWindow="22932" yWindow="2460" windowWidth="23256" windowHeight="12456" xr2:uid="{BF721FB2-E2C1-42D6-BDEA-6D615B0A02DC}"/>
  </bookViews>
  <sheets>
    <sheet name="LOT01_DESAMIANTAGE_DEPLOMBAG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78" i="1" l="1"/>
  <c r="AB67" i="1"/>
  <c r="AB11" i="1" s="1"/>
  <c r="AB87" i="1"/>
  <c r="AB85" i="1"/>
  <c r="AB84" i="1" s="1"/>
  <c r="AB80" i="1"/>
  <c r="AB73" i="1"/>
  <c r="AB70" i="1"/>
  <c r="AB68" i="1"/>
  <c r="AB62" i="1"/>
  <c r="AB56" i="1"/>
  <c r="AB50" i="1"/>
  <c r="AB42" i="1"/>
  <c r="AB39" i="1"/>
  <c r="AB36" i="1"/>
  <c r="AB31" i="1"/>
  <c r="AB29" i="1"/>
  <c r="AB25" i="1"/>
  <c r="AB19" i="1"/>
  <c r="AB14" i="1"/>
  <c r="AB17" i="1"/>
  <c r="AB12" i="1"/>
  <c r="F92" i="1"/>
  <c r="AC92" i="1" s="1"/>
  <c r="AB89" i="1"/>
  <c r="AB88" i="1"/>
  <c r="AB86" i="1"/>
  <c r="AB83" i="1"/>
  <c r="AB82" i="1"/>
  <c r="AB81" i="1"/>
  <c r="AB79" i="1"/>
  <c r="AB77" i="1"/>
  <c r="AB76" i="1"/>
  <c r="AB75" i="1"/>
  <c r="AB74" i="1"/>
  <c r="AB72" i="1"/>
  <c r="AB71" i="1"/>
  <c r="AB69" i="1"/>
  <c r="AB64" i="1"/>
  <c r="AB65" i="1"/>
  <c r="AB66" i="1"/>
  <c r="AB63" i="1"/>
  <c r="AB58" i="1"/>
  <c r="AB59" i="1"/>
  <c r="AB60" i="1"/>
  <c r="AB61" i="1"/>
  <c r="AB57" i="1"/>
  <c r="AB52" i="1"/>
  <c r="AB53" i="1"/>
  <c r="AB54" i="1"/>
  <c r="AB55" i="1"/>
  <c r="AB51" i="1"/>
  <c r="AB44" i="1"/>
  <c r="AB45" i="1"/>
  <c r="AB46" i="1"/>
  <c r="AB47" i="1"/>
  <c r="AB48" i="1"/>
  <c r="AB49" i="1"/>
  <c r="AB43" i="1"/>
  <c r="AB41" i="1"/>
  <c r="AB40" i="1"/>
  <c r="AB38" i="1"/>
  <c r="AB37" i="1"/>
  <c r="AB35" i="1"/>
  <c r="AB33" i="1"/>
  <c r="AB32" i="1"/>
  <c r="AB30" i="1"/>
  <c r="AB28" i="1"/>
  <c r="AB27" i="1"/>
  <c r="AB26" i="1"/>
  <c r="AB24" i="1"/>
  <c r="AB23" i="1"/>
  <c r="AB22" i="1"/>
  <c r="AB21" i="1"/>
  <c r="AB20" i="1"/>
  <c r="AB18" i="1"/>
  <c r="AB16" i="1"/>
  <c r="AB15" i="1"/>
  <c r="Z13" i="1"/>
  <c r="AB13" i="1" s="1"/>
  <c r="C95" i="1"/>
  <c r="F93" i="1"/>
  <c r="AC93" i="1" s="1"/>
  <c r="C91" i="1"/>
  <c r="Z89" i="1"/>
  <c r="O89" i="1"/>
  <c r="Z88" i="1"/>
  <c r="E88" i="1"/>
  <c r="O88" i="1" s="1"/>
  <c r="Z86" i="1"/>
  <c r="O86" i="1"/>
  <c r="Z83" i="1"/>
  <c r="Z82" i="1"/>
  <c r="M82" i="1"/>
  <c r="L82" i="1"/>
  <c r="K82" i="1"/>
  <c r="J82" i="1"/>
  <c r="I82" i="1"/>
  <c r="H82" i="1"/>
  <c r="G82" i="1"/>
  <c r="E82" i="1"/>
  <c r="Z81" i="1"/>
  <c r="M81" i="1"/>
  <c r="L81" i="1"/>
  <c r="K81" i="1"/>
  <c r="J81" i="1"/>
  <c r="I81" i="1"/>
  <c r="H81" i="1"/>
  <c r="G81" i="1"/>
  <c r="E81" i="1"/>
  <c r="Z79" i="1"/>
  <c r="Z77" i="1"/>
  <c r="M77" i="1"/>
  <c r="L77" i="1"/>
  <c r="K77" i="1"/>
  <c r="J77" i="1"/>
  <c r="I77" i="1"/>
  <c r="H77" i="1"/>
  <c r="G77" i="1"/>
  <c r="E77" i="1"/>
  <c r="O77" i="1" s="1"/>
  <c r="Z76" i="1"/>
  <c r="M76" i="1"/>
  <c r="L76" i="1"/>
  <c r="K76" i="1"/>
  <c r="J76" i="1"/>
  <c r="I76" i="1"/>
  <c r="H76" i="1"/>
  <c r="G76" i="1"/>
  <c r="E76" i="1"/>
  <c r="Z75" i="1"/>
  <c r="N75" i="1"/>
  <c r="M75" i="1"/>
  <c r="L75" i="1"/>
  <c r="K75" i="1"/>
  <c r="J75" i="1"/>
  <c r="I75" i="1"/>
  <c r="I83" i="1" s="1"/>
  <c r="H75" i="1"/>
  <c r="H83" i="1" s="1"/>
  <c r="G75" i="1"/>
  <c r="G83" i="1" s="1"/>
  <c r="F75" i="1"/>
  <c r="F83" i="1" s="1"/>
  <c r="E75" i="1"/>
  <c r="O75" i="1" s="1"/>
  <c r="Z74" i="1"/>
  <c r="O74" i="1"/>
  <c r="Z72" i="1"/>
  <c r="M72" i="1"/>
  <c r="O72" i="1" s="1"/>
  <c r="L72" i="1"/>
  <c r="K72" i="1"/>
  <c r="J72" i="1"/>
  <c r="I72" i="1"/>
  <c r="H72" i="1"/>
  <c r="G72" i="1"/>
  <c r="E72" i="1"/>
  <c r="Z71" i="1"/>
  <c r="M71" i="1"/>
  <c r="L71" i="1"/>
  <c r="K71" i="1"/>
  <c r="J71" i="1"/>
  <c r="I71" i="1"/>
  <c r="H71" i="1"/>
  <c r="G71" i="1"/>
  <c r="E71" i="1"/>
  <c r="O71" i="1" s="1"/>
  <c r="Z69" i="1"/>
  <c r="M69" i="1"/>
  <c r="L69" i="1"/>
  <c r="K69" i="1"/>
  <c r="J69" i="1"/>
  <c r="I69" i="1"/>
  <c r="H69" i="1"/>
  <c r="G69" i="1"/>
  <c r="E69" i="1"/>
  <c r="Z66" i="1"/>
  <c r="L66" i="1"/>
  <c r="J66" i="1"/>
  <c r="E66" i="1"/>
  <c r="O66" i="1" s="1"/>
  <c r="Z65" i="1"/>
  <c r="L65" i="1"/>
  <c r="J65" i="1"/>
  <c r="E65" i="1"/>
  <c r="O65" i="1" s="1"/>
  <c r="Z64" i="1"/>
  <c r="L64" i="1"/>
  <c r="J64" i="1"/>
  <c r="E64" i="1"/>
  <c r="O64" i="1" s="1"/>
  <c r="Z63" i="1"/>
  <c r="O63" i="1"/>
  <c r="Z61" i="1"/>
  <c r="F61" i="1"/>
  <c r="Z60" i="1"/>
  <c r="N60" i="1"/>
  <c r="N61" i="1" s="1"/>
  <c r="M60" i="1"/>
  <c r="M61" i="1" s="1"/>
  <c r="L60" i="1"/>
  <c r="L61" i="1" s="1"/>
  <c r="K60" i="1"/>
  <c r="K61" i="1" s="1"/>
  <c r="J60" i="1"/>
  <c r="J61" i="1" s="1"/>
  <c r="I60" i="1"/>
  <c r="I61" i="1" s="1"/>
  <c r="H60" i="1"/>
  <c r="H61" i="1" s="1"/>
  <c r="G60" i="1"/>
  <c r="F60" i="1"/>
  <c r="E60" i="1"/>
  <c r="Z59" i="1"/>
  <c r="O59" i="1"/>
  <c r="Z58" i="1"/>
  <c r="O58" i="1"/>
  <c r="Z57" i="1"/>
  <c r="O57" i="1"/>
  <c r="Z55" i="1"/>
  <c r="O55" i="1"/>
  <c r="Z54" i="1"/>
  <c r="N54" i="1"/>
  <c r="M54" i="1"/>
  <c r="M83" i="1" s="1"/>
  <c r="L54" i="1"/>
  <c r="K54" i="1"/>
  <c r="J54" i="1"/>
  <c r="I54" i="1"/>
  <c r="H54" i="1"/>
  <c r="G54" i="1"/>
  <c r="F54" i="1"/>
  <c r="E54" i="1"/>
  <c r="Z53" i="1"/>
  <c r="O53" i="1"/>
  <c r="Z52" i="1"/>
  <c r="O52" i="1"/>
  <c r="Z51" i="1"/>
  <c r="O51" i="1"/>
  <c r="Z49" i="1"/>
  <c r="L49" i="1"/>
  <c r="J49" i="1"/>
  <c r="E49" i="1"/>
  <c r="O49" i="1" s="1"/>
  <c r="Z48" i="1"/>
  <c r="N48" i="1"/>
  <c r="M48" i="1"/>
  <c r="L48" i="1"/>
  <c r="K48" i="1"/>
  <c r="J48" i="1"/>
  <c r="I48" i="1"/>
  <c r="H48" i="1"/>
  <c r="G48" i="1"/>
  <c r="F48" i="1"/>
  <c r="E48" i="1"/>
  <c r="Z47" i="1"/>
  <c r="O47" i="1"/>
  <c r="Z46" i="1"/>
  <c r="O46" i="1"/>
  <c r="Z45" i="1"/>
  <c r="O45" i="1"/>
  <c r="Z44" i="1"/>
  <c r="O44" i="1"/>
  <c r="Z43" i="1"/>
  <c r="L43" i="1"/>
  <c r="J43" i="1"/>
  <c r="O43" i="1" s="1"/>
  <c r="Z41" i="1"/>
  <c r="L41" i="1"/>
  <c r="J41" i="1"/>
  <c r="E41" i="1"/>
  <c r="O41" i="1" s="1"/>
  <c r="Z40" i="1"/>
  <c r="L40" i="1"/>
  <c r="J40" i="1"/>
  <c r="E40" i="1"/>
  <c r="Z38" i="1"/>
  <c r="O38" i="1"/>
  <c r="Z37" i="1"/>
  <c r="O37" i="1"/>
  <c r="Z35" i="1"/>
  <c r="L35" i="1"/>
  <c r="J35" i="1"/>
  <c r="E35" i="1"/>
  <c r="O35" i="1" s="1"/>
  <c r="Z33" i="1"/>
  <c r="O33" i="1"/>
  <c r="Z32" i="1"/>
  <c r="O32" i="1"/>
  <c r="Z30" i="1"/>
  <c r="M30" i="1"/>
  <c r="L30" i="1"/>
  <c r="K30" i="1"/>
  <c r="J30" i="1"/>
  <c r="I30" i="1"/>
  <c r="H30" i="1"/>
  <c r="G30" i="1"/>
  <c r="E30" i="1"/>
  <c r="Z28" i="1"/>
  <c r="M28" i="1"/>
  <c r="L28" i="1"/>
  <c r="K28" i="1"/>
  <c r="J28" i="1"/>
  <c r="I28" i="1"/>
  <c r="H28" i="1"/>
  <c r="G28" i="1"/>
  <c r="E28" i="1"/>
  <c r="O28" i="1" s="1"/>
  <c r="Z27" i="1"/>
  <c r="M27" i="1"/>
  <c r="L27" i="1"/>
  <c r="K27" i="1"/>
  <c r="J27" i="1"/>
  <c r="I27" i="1"/>
  <c r="H27" i="1"/>
  <c r="G27" i="1"/>
  <c r="E27" i="1"/>
  <c r="Z26" i="1"/>
  <c r="O26" i="1"/>
  <c r="Z24" i="1"/>
  <c r="L24" i="1"/>
  <c r="J24" i="1"/>
  <c r="E24" i="1"/>
  <c r="Z23" i="1"/>
  <c r="L23" i="1"/>
  <c r="J23" i="1"/>
  <c r="E23" i="1"/>
  <c r="O23" i="1" s="1"/>
  <c r="Z22" i="1"/>
  <c r="L22" i="1"/>
  <c r="J22" i="1"/>
  <c r="E22" i="1"/>
  <c r="O22" i="1" s="1"/>
  <c r="Z21" i="1"/>
  <c r="L21" i="1"/>
  <c r="J21" i="1"/>
  <c r="E21" i="1"/>
  <c r="O21" i="1" s="1"/>
  <c r="Z20" i="1"/>
  <c r="L20" i="1"/>
  <c r="J20" i="1"/>
  <c r="E20" i="1"/>
  <c r="O20" i="1" s="1"/>
  <c r="Z18" i="1"/>
  <c r="L18" i="1"/>
  <c r="J18" i="1"/>
  <c r="E18" i="1"/>
  <c r="Z16" i="1"/>
  <c r="L16" i="1"/>
  <c r="J16" i="1"/>
  <c r="E16" i="1"/>
  <c r="O16" i="1" s="1"/>
  <c r="Z15" i="1"/>
  <c r="L15" i="1"/>
  <c r="J15" i="1"/>
  <c r="E15" i="1"/>
  <c r="O15" i="1" s="1"/>
  <c r="L13" i="1"/>
  <c r="J13" i="1"/>
  <c r="E13" i="1"/>
  <c r="O13" i="1" s="1"/>
  <c r="C5" i="1"/>
  <c r="AB34" i="1" l="1"/>
  <c r="O69" i="1"/>
  <c r="O30" i="1"/>
  <c r="L83" i="1"/>
  <c r="N83" i="1"/>
  <c r="O60" i="1"/>
  <c r="J83" i="1"/>
  <c r="K83" i="1"/>
  <c r="O54" i="1"/>
  <c r="O48" i="1"/>
  <c r="O81" i="1"/>
  <c r="O24" i="1"/>
  <c r="O27" i="1"/>
  <c r="O76" i="1"/>
  <c r="O18" i="1"/>
  <c r="O40" i="1"/>
  <c r="O82" i="1"/>
  <c r="G61" i="1"/>
  <c r="O61" i="1" s="1"/>
  <c r="E83" i="1"/>
  <c r="O83" i="1" s="1"/>
  <c r="AC91" i="1" l="1"/>
  <c r="F94" i="1" l="1"/>
  <c r="AC94" i="1" s="1"/>
  <c r="AC95" i="1" s="1"/>
</calcChain>
</file>

<file path=xl/sharedStrings.xml><?xml version="1.0" encoding="utf-8"?>
<sst xmlns="http://schemas.openxmlformats.org/spreadsheetml/2006/main" count="197" uniqueCount="116">
  <si>
    <t>Rénovation du siège de l'Urssaf - Pays de la Loire (44)</t>
  </si>
  <si>
    <t>URSSAF des Pays-de-la-Loire</t>
  </si>
  <si>
    <t>LOT 01 : Désamiantage &amp; Déplombage</t>
  </si>
  <si>
    <t>Qté estimé - MOE</t>
  </si>
  <si>
    <t>Qté - Entreprise</t>
  </si>
  <si>
    <t>§ CCTP</t>
  </si>
  <si>
    <t xml:space="preserve">DESIGNATION DES OUVRAGES </t>
  </si>
  <si>
    <t>U</t>
  </si>
  <si>
    <t>RDC</t>
  </si>
  <si>
    <t>R+1</t>
  </si>
  <si>
    <t>R+2</t>
  </si>
  <si>
    <t>R+3</t>
  </si>
  <si>
    <t>R+4</t>
  </si>
  <si>
    <t>R+5</t>
  </si>
  <si>
    <t>R+6</t>
  </si>
  <si>
    <t>R+7</t>
  </si>
  <si>
    <t>R+8</t>
  </si>
  <si>
    <t>R+9</t>
  </si>
  <si>
    <t>Qté - Totale</t>
  </si>
  <si>
    <t>P.U. (€HT)</t>
  </si>
  <si>
    <t>Total (€HT)</t>
  </si>
  <si>
    <t>TVA</t>
  </si>
  <si>
    <t>DESCRIPTIF DES OUVRAGES - DESAMIANTAGE</t>
  </si>
  <si>
    <t>3.1</t>
  </si>
  <si>
    <t>Compte-prorata</t>
  </si>
  <si>
    <t>Participation au compte-prorata durant l’ensemble du chantier</t>
  </si>
  <si>
    <t>3.2</t>
  </si>
  <si>
    <t>Dossiers d’études spécifiques de désamiantage</t>
  </si>
  <si>
    <t xml:space="preserve">Relevés &amp; Etudes d'exécution </t>
  </si>
  <si>
    <t>Ens</t>
  </si>
  <si>
    <t>Fourniture du dossier des Ouvrages Exécutés et Rapport final d'intervention</t>
  </si>
  <si>
    <t>3.3</t>
  </si>
  <si>
    <t>Installations de décontamination</t>
  </si>
  <si>
    <t>Amenée et repli d’installation de décontamination pour déchets et personnels </t>
  </si>
  <si>
    <t>3.4</t>
  </si>
  <si>
    <t xml:space="preserve">Chantier test </t>
  </si>
  <si>
    <t>Travaux préparatoires</t>
  </si>
  <si>
    <t>Moyens d’accès</t>
  </si>
  <si>
    <t>Moyens de protection individuel et collectif</t>
  </si>
  <si>
    <t>Mise en œuvre du processus pour validation</t>
  </si>
  <si>
    <t>Mesures d’empoussièrement suivant règlementation</t>
  </si>
  <si>
    <t>3.5</t>
  </si>
  <si>
    <t xml:space="preserve">Isolement de la zone de chantier </t>
  </si>
  <si>
    <t xml:space="preserve">Moyens de sécurisation, signalisation et balisage des zones d’intervention </t>
  </si>
  <si>
    <t>Création d’une zone de stockage dédiée</t>
  </si>
  <si>
    <t>L'approvisionnement et l'extraction des matériaux et matériels</t>
  </si>
  <si>
    <t>3.6</t>
  </si>
  <si>
    <t xml:space="preserve">Moyen de protections individuels </t>
  </si>
  <si>
    <t>Moyens de protections individuels décontaminables</t>
  </si>
  <si>
    <t>3.7</t>
  </si>
  <si>
    <t xml:space="preserve">Mesures, Analyse et vérification </t>
  </si>
  <si>
    <t xml:space="preserve">Mesures réglementaires </t>
  </si>
  <si>
    <t xml:space="preserve">Mesures libératoires </t>
  </si>
  <si>
    <t>3.8</t>
  </si>
  <si>
    <t>Retrait des revêtements intérieurs amiantés</t>
  </si>
  <si>
    <t xml:space="preserve">Travaux de retrait des éléments éventuellement contaminés et ne pouvant pas être dépollués totalement. </t>
  </si>
  <si>
    <t>3.8.1</t>
  </si>
  <si>
    <t>Moyens de protections collectifs - SS3</t>
  </si>
  <si>
    <t>Choix d’un processus intégrant des moyens de protection collectifs (MPC1)</t>
  </si>
  <si>
    <t>Intervention en SS3 suivant RAAT</t>
  </si>
  <si>
    <t>3.8.2</t>
  </si>
  <si>
    <t>Travaux préparatoires - SS4</t>
  </si>
  <si>
    <t>Dépose et évacuation des équipements gênants</t>
  </si>
  <si>
    <t xml:space="preserve">Préparation de la zone </t>
  </si>
  <si>
    <t>3.8.3</t>
  </si>
  <si>
    <t>Retrait des dalles de sols avec colle amiantée– SS3</t>
  </si>
  <si>
    <t>Dépose et évacuation des complexes de sols avec colle amiantée</t>
  </si>
  <si>
    <t>R+5 - compris confinement</t>
  </si>
  <si>
    <t>m²</t>
  </si>
  <si>
    <t>R+7 - compris confinement</t>
  </si>
  <si>
    <t>Grattage et retrait total de la colle amiantée jusqu’au support brut </t>
  </si>
  <si>
    <t>Mise en déchet dans des sacs appropriés</t>
  </si>
  <si>
    <t>kg</t>
  </si>
  <si>
    <t>Nettoyage et aspiration du support et de la zone</t>
  </si>
  <si>
    <t>3.8.4</t>
  </si>
  <si>
    <t>Retrait des enduits amiantés – SS3</t>
  </si>
  <si>
    <t xml:space="preserve">Dépose des revêtements muraux amiantés </t>
  </si>
  <si>
    <t>Retrait total de tous les enduits jusqu’au support béton brut</t>
  </si>
  <si>
    <t>3.8.5</t>
  </si>
  <si>
    <t xml:space="preserve">Retrait des plafonds – SS3 </t>
  </si>
  <si>
    <t>Dépose totale des plaques de plâtres et des enduits de jointement amiantés</t>
  </si>
  <si>
    <t>Retrait total de tous les enduits et plaques de plâtre jusqu’au support brut </t>
  </si>
  <si>
    <t>3.8.6</t>
  </si>
  <si>
    <t>Travaux après désamiantage</t>
  </si>
  <si>
    <t>Retrait confinement </t>
  </si>
  <si>
    <t xml:space="preserve">Dépose des calfeutrements </t>
  </si>
  <si>
    <t>Dépose des protections des menuiseries </t>
  </si>
  <si>
    <t>Repose des ouvrants pour garantir le hors d’eau</t>
  </si>
  <si>
    <t>3.9</t>
  </si>
  <si>
    <t>Dépose de plaques bitumineuses isophoniques sur portes type Kazed</t>
  </si>
  <si>
    <t>3.9.1</t>
  </si>
  <si>
    <t>3.9.2</t>
  </si>
  <si>
    <t>3.9.3</t>
  </si>
  <si>
    <t>Retrait des portes type Kazed avec plaques bitumineuses isophoniques – SS3</t>
  </si>
  <si>
    <t>Dépose et retrait des portes type Kazed avec plaques bitumineuses isophoniques </t>
  </si>
  <si>
    <t>Nettoyage et aspiration de la zone</t>
  </si>
  <si>
    <t>Intervention en SS3</t>
  </si>
  <si>
    <t>3.9.4</t>
  </si>
  <si>
    <t>Dépose des calfeutrements et protections</t>
  </si>
  <si>
    <t>3.10</t>
  </si>
  <si>
    <t>Traitement des déchets amiantés</t>
  </si>
  <si>
    <t>Fourniture des certificats d’acceptation préalable</t>
  </si>
  <si>
    <t>BSDA</t>
  </si>
  <si>
    <t>Traitement des déchets du conditionnement à l’enfouissement en centre de traitement</t>
  </si>
  <si>
    <t>DESCRIPTIF DES OUVRAGES - DEPLOMBAGE</t>
  </si>
  <si>
    <t>4.1.</t>
  </si>
  <si>
    <t xml:space="preserve">Préparation   </t>
  </si>
  <si>
    <t xml:space="preserve">Réalisation d’un mode opératoire </t>
  </si>
  <si>
    <t>4.1.1</t>
  </si>
  <si>
    <t>Retrait de peinture plombée sur réseaux de chauffage conservés</t>
  </si>
  <si>
    <t>Retrait de peinture plombée au RDC sur réseau de chauffage</t>
  </si>
  <si>
    <t>ml</t>
  </si>
  <si>
    <t>Toutes sujétions de parfait achèvement </t>
  </si>
  <si>
    <t>TVA :</t>
  </si>
  <si>
    <t>Montant (€ HT) :</t>
  </si>
  <si>
    <t>Montant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</si>
</sst>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  <numFmt numFmtId="167" formatCode="0.0%"/>
  </numFmts>
  <fonts count="1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FF0000"/>
      <name val="PT Sans"/>
      <family val="2"/>
    </font>
    <font>
      <sz val="10"/>
      <color theme="6"/>
      <name val="PT Sans"/>
      <family val="2"/>
    </font>
    <font>
      <sz val="10"/>
      <color theme="0" tint="-0.34998626667073579"/>
      <name val="PT Sans"/>
      <family val="2"/>
    </font>
    <font>
      <b/>
      <sz val="10"/>
      <color theme="1"/>
      <name val="PT Sans"/>
      <family val="2"/>
    </font>
    <font>
      <sz val="10"/>
      <color theme="1"/>
      <name val="PT Sans"/>
      <family val="2"/>
    </font>
    <font>
      <b/>
      <sz val="10"/>
      <color rgb="FFFF0000"/>
      <name val="PT Sans"/>
      <family val="2"/>
    </font>
    <font>
      <b/>
      <sz val="9"/>
      <color theme="1"/>
      <name val="PT Sans"/>
      <family val="2"/>
    </font>
    <font>
      <b/>
      <i/>
      <sz val="9"/>
      <name val="PT Sans"/>
      <family val="2"/>
    </font>
    <font>
      <b/>
      <i/>
      <sz val="10"/>
      <name val="PT Sans"/>
      <family val="2"/>
    </font>
    <font>
      <i/>
      <sz val="9"/>
      <color theme="1"/>
      <name val="PT Sans"/>
      <family val="2"/>
    </font>
    <font>
      <sz val="9"/>
      <color theme="1"/>
      <name val="PT Sans"/>
      <family val="2"/>
    </font>
    <font>
      <sz val="10"/>
      <color theme="1"/>
      <name val="Aptos Narrow"/>
      <family val="2"/>
      <scheme val="minor"/>
    </font>
    <font>
      <i/>
      <sz val="10"/>
      <color theme="1"/>
      <name val="PT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5">
    <xf numFmtId="0" fontId="0" fillId="0" borderId="0" xfId="0"/>
    <xf numFmtId="9" fontId="2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9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5" xfId="0" applyFont="1" applyBorder="1" applyAlignment="1">
      <alignment vertical="center"/>
    </xf>
    <xf numFmtId="17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6" fillId="0" borderId="0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inden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right" vertical="center" wrapText="1"/>
    </xf>
    <xf numFmtId="167" fontId="9" fillId="4" borderId="16" xfId="2" applyNumberFormat="1" applyFont="1" applyFill="1" applyBorder="1" applyAlignment="1">
      <alignment horizontal="right" vertical="center" wrapText="1"/>
    </xf>
    <xf numFmtId="42" fontId="10" fillId="4" borderId="16" xfId="0" applyNumberFormat="1" applyFont="1" applyFill="1" applyBorder="1" applyAlignment="1">
      <alignment horizontal="right" vertical="center" wrapText="1"/>
    </xf>
    <xf numFmtId="0" fontId="9" fillId="4" borderId="17" xfId="0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left" vertical="center" wrapText="1"/>
    </xf>
    <xf numFmtId="44" fontId="5" fillId="5" borderId="3" xfId="0" applyNumberFormat="1" applyFont="1" applyFill="1" applyBorder="1" applyAlignment="1">
      <alignment horizontal="left" vertical="center" wrapText="1"/>
    </xf>
    <xf numFmtId="0" fontId="8" fillId="5" borderId="20" xfId="0" applyFont="1" applyFill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left" vertical="center" wrapText="1" indent="1"/>
    </xf>
    <xf numFmtId="0" fontId="6" fillId="0" borderId="19" xfId="0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65" fontId="6" fillId="0" borderId="19" xfId="3" applyNumberFormat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vertical="center"/>
    </xf>
    <xf numFmtId="167" fontId="6" fillId="0" borderId="20" xfId="0" applyNumberFormat="1" applyFont="1" applyBorder="1" applyAlignment="1">
      <alignment horizontal="center" vertical="center"/>
    </xf>
    <xf numFmtId="1" fontId="5" fillId="5" borderId="19" xfId="0" applyNumberFormat="1" applyFont="1" applyFill="1" applyBorder="1" applyAlignment="1">
      <alignment horizontal="left" vertical="center" wrapText="1"/>
    </xf>
    <xf numFmtId="165" fontId="11" fillId="3" borderId="0" xfId="0" applyNumberFormat="1" applyFont="1" applyFill="1" applyAlignment="1" applyProtection="1">
      <alignment horizontal="left" vertical="center" wrapText="1"/>
      <protection locked="0"/>
    </xf>
    <xf numFmtId="44" fontId="6" fillId="3" borderId="0" xfId="1" applyFont="1" applyFill="1" applyAlignment="1">
      <alignment horizontal="right" vertical="center"/>
    </xf>
    <xf numFmtId="2" fontId="5" fillId="5" borderId="19" xfId="0" applyNumberFormat="1" applyFont="1" applyFill="1" applyBorder="1" applyAlignment="1">
      <alignment horizontal="left" vertical="center" wrapText="1"/>
    </xf>
    <xf numFmtId="0" fontId="13" fillId="3" borderId="19" xfId="0" applyFont="1" applyFill="1" applyBorder="1" applyAlignment="1">
      <alignment horizontal="left" vertical="center" wrapText="1" indent="1"/>
    </xf>
    <xf numFmtId="0" fontId="12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left" vertical="center" wrapText="1" indent="1"/>
    </xf>
    <xf numFmtId="0" fontId="6" fillId="6" borderId="19" xfId="0" applyFont="1" applyFill="1" applyBorder="1" applyAlignment="1">
      <alignment horizontal="center" vertical="center"/>
    </xf>
    <xf numFmtId="2" fontId="6" fillId="6" borderId="19" xfId="0" applyNumberFormat="1" applyFont="1" applyFill="1" applyBorder="1" applyAlignment="1">
      <alignment horizontal="center" vertical="center"/>
    </xf>
    <xf numFmtId="1" fontId="6" fillId="6" borderId="19" xfId="0" applyNumberFormat="1" applyFont="1" applyFill="1" applyBorder="1" applyAlignment="1">
      <alignment horizontal="center" vertical="center"/>
    </xf>
    <xf numFmtId="165" fontId="6" fillId="6" borderId="19" xfId="3" applyNumberFormat="1" applyFont="1" applyFill="1" applyBorder="1" applyAlignment="1">
      <alignment horizontal="center" vertical="center"/>
    </xf>
    <xf numFmtId="44" fontId="6" fillId="6" borderId="3" xfId="1" applyFont="1" applyFill="1" applyBorder="1" applyAlignment="1">
      <alignment vertical="center"/>
    </xf>
    <xf numFmtId="167" fontId="6" fillId="6" borderId="20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 indent="3"/>
    </xf>
    <xf numFmtId="1" fontId="9" fillId="4" borderId="15" xfId="0" applyNumberFormat="1" applyFont="1" applyFill="1" applyBorder="1" applyAlignment="1">
      <alignment horizontal="right" vertical="center" wrapText="1"/>
    </xf>
    <xf numFmtId="0" fontId="12" fillId="0" borderId="21" xfId="0" applyFont="1" applyBorder="1" applyAlignment="1">
      <alignment horizontal="center" vertical="center"/>
    </xf>
    <xf numFmtId="0" fontId="6" fillId="3" borderId="22" xfId="0" applyFont="1" applyFill="1" applyBorder="1" applyAlignment="1">
      <alignment horizontal="left" vertical="center" wrapText="1" indent="1"/>
    </xf>
    <xf numFmtId="0" fontId="6" fillId="0" borderId="22" xfId="0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/>
    </xf>
    <xf numFmtId="165" fontId="6" fillId="0" borderId="22" xfId="3" applyNumberFormat="1" applyFont="1" applyFill="1" applyBorder="1" applyAlignment="1">
      <alignment horizontal="center" vertical="center"/>
    </xf>
    <xf numFmtId="44" fontId="6" fillId="0" borderId="23" xfId="1" applyFont="1" applyFill="1" applyBorder="1" applyAlignment="1">
      <alignment vertical="center"/>
    </xf>
    <xf numFmtId="167" fontId="6" fillId="0" borderId="24" xfId="0" applyNumberFormat="1" applyFont="1" applyBorder="1" applyAlignment="1">
      <alignment horizontal="center" vertical="center"/>
    </xf>
    <xf numFmtId="165" fontId="11" fillId="3" borderId="0" xfId="0" applyNumberFormat="1" applyFont="1" applyFill="1" applyAlignment="1" applyProtection="1">
      <alignment horizontal="center" vertical="center" wrapText="1"/>
      <protection locked="0"/>
    </xf>
    <xf numFmtId="0" fontId="11" fillId="3" borderId="0" xfId="0" applyFont="1" applyFill="1" applyAlignment="1">
      <alignment horizontal="center" vertical="center" wrapText="1"/>
    </xf>
    <xf numFmtId="44" fontId="5" fillId="0" borderId="27" xfId="1" applyFont="1" applyBorder="1" applyAlignment="1">
      <alignment vertical="center"/>
    </xf>
    <xf numFmtId="44" fontId="5" fillId="0" borderId="28" xfId="1" applyFont="1" applyBorder="1" applyAlignment="1">
      <alignment vertical="center"/>
    </xf>
    <xf numFmtId="44" fontId="5" fillId="0" borderId="29" xfId="1" applyFont="1" applyBorder="1" applyAlignment="1">
      <alignment vertical="center"/>
    </xf>
    <xf numFmtId="0" fontId="6" fillId="0" borderId="30" xfId="0" applyFont="1" applyBorder="1" applyAlignment="1">
      <alignment horizontal="right" vertical="center"/>
    </xf>
    <xf numFmtId="167" fontId="6" fillId="0" borderId="19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right" vertical="center"/>
    </xf>
    <xf numFmtId="44" fontId="6" fillId="0" borderId="32" xfId="1" applyFont="1" applyBorder="1" applyAlignment="1">
      <alignment horizontal="right" vertical="center"/>
    </xf>
    <xf numFmtId="0" fontId="6" fillId="0" borderId="32" xfId="0" applyFont="1" applyBorder="1" applyAlignment="1">
      <alignment horizontal="right" vertical="center"/>
    </xf>
    <xf numFmtId="44" fontId="6" fillId="0" borderId="33" xfId="1" applyFont="1" applyBorder="1" applyAlignment="1">
      <alignment horizontal="center" vertical="center"/>
    </xf>
    <xf numFmtId="44" fontId="6" fillId="0" borderId="31" xfId="1" applyFont="1" applyBorder="1" applyAlignment="1">
      <alignment horizontal="right" vertical="center"/>
    </xf>
    <xf numFmtId="44" fontId="6" fillId="0" borderId="34" xfId="1" applyFont="1" applyBorder="1" applyAlignment="1">
      <alignment vertical="center"/>
    </xf>
    <xf numFmtId="44" fontId="5" fillId="0" borderId="37" xfId="0" applyNumberFormat="1" applyFont="1" applyBorder="1" applyAlignment="1">
      <alignment vertical="center"/>
    </xf>
    <xf numFmtId="44" fontId="5" fillId="0" borderId="38" xfId="0" applyNumberFormat="1" applyFont="1" applyBorder="1" applyAlignment="1">
      <alignment vertical="center"/>
    </xf>
    <xf numFmtId="44" fontId="5" fillId="0" borderId="39" xfId="0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66" fontId="6" fillId="0" borderId="0" xfId="0" applyNumberFormat="1" applyFont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4">
    <cellStyle name="Milliers 2" xfId="3" xr:uid="{764E9476-3A88-45B7-80FE-EECE7741E8CB}"/>
    <cellStyle name="Monétaire" xfId="1" builtinId="4"/>
    <cellStyle name="Normal" xfId="0" builtinId="0"/>
    <cellStyle name="Pourcentage" xfId="2" builtinId="5"/>
  </cellStyles>
  <dxfs count="48"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4064254</xdr:colOff>
      <xdr:row>2</xdr:row>
      <xdr:rowOff>34047</xdr:rowOff>
    </xdr:from>
    <xdr:to>
      <xdr:col>2</xdr:col>
      <xdr:colOff>5700074</xdr:colOff>
      <xdr:row>4</xdr:row>
      <xdr:rowOff>71603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CF4962-217F-46B8-B3F0-2F070DD68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575" y="197333"/>
          <a:ext cx="1628200" cy="4011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CC4D-9D16-4845-92A2-1452E30DAD25}">
  <dimension ref="A1:AF96"/>
  <sheetViews>
    <sheetView tabSelected="1" topLeftCell="S72" zoomScale="115" zoomScaleNormal="115" workbookViewId="0">
      <selection activeCell="C27" sqref="C27"/>
    </sheetView>
  </sheetViews>
  <sheetFormatPr defaultColWidth="12.85546875" defaultRowHeight="13.5"/>
  <cols>
    <col min="1" max="1" width="5.140625" style="19" customWidth="1"/>
    <col min="2" max="2" width="9.7109375" style="20" customWidth="1"/>
    <col min="3" max="3" width="85.85546875" style="23" bestFit="1" customWidth="1"/>
    <col min="4" max="4" width="13.140625" style="20" bestFit="1" customWidth="1"/>
    <col min="5" max="24" width="14.5703125" style="20" customWidth="1"/>
    <col min="25" max="25" width="12.85546875" style="20" customWidth="1"/>
    <col min="26" max="26" width="14.5703125" style="20" customWidth="1"/>
    <col min="27" max="27" width="15.5703125" style="20" customWidth="1"/>
    <col min="28" max="28" width="14" style="20" customWidth="1"/>
    <col min="29" max="29" width="15.7109375" style="16" customWidth="1"/>
    <col min="30" max="30" width="4.42578125" style="11" customWidth="1"/>
    <col min="31" max="16384" width="12.85546875" style="20"/>
  </cols>
  <sheetData>
    <row r="1" spans="1:31" s="4" customFormat="1" ht="14.25" hidden="1" thickBot="1">
      <c r="A1" s="1">
        <v>0.2</v>
      </c>
      <c r="B1" s="2">
        <v>5.5E-2</v>
      </c>
      <c r="C1" s="3">
        <v>0.1</v>
      </c>
      <c r="D1" s="3">
        <v>0.2</v>
      </c>
      <c r="AC1" s="5"/>
      <c r="AD1" s="6"/>
    </row>
    <row r="2" spans="1:31" s="8" customFormat="1" ht="12.75" customHeight="1">
      <c r="A2" s="7"/>
      <c r="B2" s="96"/>
      <c r="C2" s="98" t="s">
        <v>0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1"/>
      <c r="AE2" s="4"/>
    </row>
    <row r="3" spans="1:31" s="8" customFormat="1">
      <c r="A3" s="7"/>
      <c r="B3" s="97"/>
      <c r="C3" s="9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2"/>
      <c r="AD3" s="11"/>
      <c r="AE3" s="4"/>
    </row>
    <row r="4" spans="1:31" s="8" customFormat="1" ht="15" customHeight="1">
      <c r="A4" s="13"/>
      <c r="B4" s="14"/>
      <c r="C4" s="15" t="s">
        <v>1</v>
      </c>
      <c r="AC4" s="16"/>
      <c r="AD4" s="11"/>
      <c r="AE4" s="4"/>
    </row>
    <row r="5" spans="1:31" s="8" customFormat="1" ht="14.65" customHeight="1">
      <c r="A5" s="7"/>
      <c r="B5" s="17"/>
      <c r="C5" s="18">
        <f ca="1">TODAY()</f>
        <v>45827</v>
      </c>
      <c r="AC5" s="16"/>
      <c r="AD5" s="11"/>
      <c r="AE5" s="4"/>
    </row>
    <row r="6" spans="1:31">
      <c r="C6" s="20"/>
      <c r="D6" s="100"/>
      <c r="E6" s="100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00"/>
      <c r="AC6" s="100"/>
      <c r="AE6" s="4"/>
    </row>
    <row r="7" spans="1:31" ht="14.25" thickBot="1">
      <c r="B7" s="21"/>
      <c r="C7" s="21" t="s">
        <v>2</v>
      </c>
      <c r="D7" s="100"/>
      <c r="E7" s="10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22"/>
      <c r="AB7" s="101"/>
      <c r="AC7" s="101"/>
      <c r="AE7" s="4"/>
    </row>
    <row r="8" spans="1:31" ht="15.75" customHeight="1" thickBot="1">
      <c r="E8" s="102" t="s">
        <v>3</v>
      </c>
      <c r="F8" s="103"/>
      <c r="G8" s="103"/>
      <c r="H8" s="103"/>
      <c r="I8" s="103"/>
      <c r="J8" s="103"/>
      <c r="K8" s="103"/>
      <c r="L8" s="103"/>
      <c r="M8" s="103"/>
      <c r="N8" s="103"/>
      <c r="O8" s="104"/>
      <c r="P8" s="102" t="s">
        <v>4</v>
      </c>
      <c r="Q8" s="103"/>
      <c r="R8" s="103"/>
      <c r="S8" s="103"/>
      <c r="T8" s="103"/>
      <c r="U8" s="103"/>
      <c r="V8" s="103"/>
      <c r="W8" s="103"/>
      <c r="X8" s="103"/>
      <c r="Y8" s="103"/>
      <c r="Z8" s="104"/>
    </row>
    <row r="9" spans="1:31" ht="15.75" customHeight="1" thickBot="1">
      <c r="B9" s="24" t="s">
        <v>5</v>
      </c>
      <c r="C9" s="25" t="s">
        <v>6</v>
      </c>
      <c r="D9" s="26" t="s">
        <v>7</v>
      </c>
      <c r="E9" s="26" t="s">
        <v>8</v>
      </c>
      <c r="F9" s="26" t="s">
        <v>9</v>
      </c>
      <c r="G9" s="26" t="s">
        <v>10</v>
      </c>
      <c r="H9" s="26" t="s">
        <v>11</v>
      </c>
      <c r="I9" s="26" t="s">
        <v>12</v>
      </c>
      <c r="J9" s="26" t="s">
        <v>13</v>
      </c>
      <c r="K9" s="26" t="s">
        <v>14</v>
      </c>
      <c r="L9" s="26" t="s">
        <v>15</v>
      </c>
      <c r="M9" s="26" t="s">
        <v>16</v>
      </c>
      <c r="N9" s="26" t="s">
        <v>17</v>
      </c>
      <c r="O9" s="26" t="s">
        <v>18</v>
      </c>
      <c r="P9" s="26" t="s">
        <v>8</v>
      </c>
      <c r="Q9" s="26" t="s">
        <v>9</v>
      </c>
      <c r="R9" s="26" t="s">
        <v>10</v>
      </c>
      <c r="S9" s="26" t="s">
        <v>11</v>
      </c>
      <c r="T9" s="26" t="s">
        <v>12</v>
      </c>
      <c r="U9" s="26" t="s">
        <v>13</v>
      </c>
      <c r="V9" s="26" t="s">
        <v>14</v>
      </c>
      <c r="W9" s="26" t="s">
        <v>15</v>
      </c>
      <c r="X9" s="26" t="s">
        <v>16</v>
      </c>
      <c r="Y9" s="26" t="s">
        <v>17</v>
      </c>
      <c r="Z9" s="26" t="s">
        <v>18</v>
      </c>
      <c r="AA9" s="26" t="s">
        <v>19</v>
      </c>
      <c r="AB9" s="27" t="s">
        <v>20</v>
      </c>
      <c r="AC9" s="28" t="s">
        <v>21</v>
      </c>
      <c r="AD9" s="29"/>
      <c r="AE9" s="30"/>
    </row>
    <row r="10" spans="1:31" ht="14.25" thickBot="1">
      <c r="AB10" s="16"/>
      <c r="AC10" s="20"/>
      <c r="AD10" s="31"/>
      <c r="AE10" s="32"/>
    </row>
    <row r="11" spans="1:31">
      <c r="A11" s="33"/>
      <c r="B11" s="34">
        <v>3</v>
      </c>
      <c r="C11" s="35" t="s">
        <v>22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7"/>
      <c r="AB11" s="38">
        <f>SUBTOTAL(9,AB12:AB89)</f>
        <v>0</v>
      </c>
      <c r="AC11" s="39"/>
      <c r="AD11" s="40"/>
    </row>
    <row r="12" spans="1:31">
      <c r="A12" s="33"/>
      <c r="B12" s="41" t="s">
        <v>23</v>
      </c>
      <c r="C12" s="42" t="s">
        <v>24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3">
        <f>SUBTOTAL(9,AB13)</f>
        <v>0</v>
      </c>
      <c r="AC12" s="44"/>
      <c r="AD12" s="40"/>
    </row>
    <row r="13" spans="1:31">
      <c r="A13" s="33"/>
      <c r="B13" s="45"/>
      <c r="C13" s="46" t="s">
        <v>25</v>
      </c>
      <c r="D13" s="47" t="s">
        <v>7</v>
      </c>
      <c r="E13" s="48">
        <f>1/3</f>
        <v>0.33333333333333331</v>
      </c>
      <c r="F13" s="48">
        <v>0</v>
      </c>
      <c r="G13" s="48">
        <v>0</v>
      </c>
      <c r="H13" s="48">
        <v>0</v>
      </c>
      <c r="I13" s="48">
        <v>0</v>
      </c>
      <c r="J13" s="48">
        <f>1/3</f>
        <v>0.33333333333333331</v>
      </c>
      <c r="K13" s="48">
        <v>0</v>
      </c>
      <c r="L13" s="48">
        <f>1/3</f>
        <v>0.33333333333333331</v>
      </c>
      <c r="M13" s="48">
        <v>0</v>
      </c>
      <c r="N13" s="48">
        <v>0</v>
      </c>
      <c r="O13" s="49">
        <f>SUM(E13:N13)</f>
        <v>1</v>
      </c>
      <c r="P13" s="49"/>
      <c r="Q13" s="49"/>
      <c r="R13" s="49"/>
      <c r="S13" s="49"/>
      <c r="T13" s="49"/>
      <c r="U13" s="49"/>
      <c r="V13" s="49"/>
      <c r="W13" s="49"/>
      <c r="X13" s="49"/>
      <c r="Y13" s="49">
        <v>0</v>
      </c>
      <c r="Z13" s="49">
        <f>SUM(P13:Y13)</f>
        <v>0</v>
      </c>
      <c r="AA13" s="50"/>
      <c r="AB13" s="51">
        <f>ROUND(Z13*AA13,2)</f>
        <v>0</v>
      </c>
      <c r="AC13" s="52">
        <v>0.2</v>
      </c>
      <c r="AD13" s="40"/>
    </row>
    <row r="14" spans="1:31">
      <c r="B14" s="41" t="s">
        <v>26</v>
      </c>
      <c r="C14" s="42" t="s">
        <v>27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42"/>
      <c r="AB14" s="43">
        <f>SUBTOTAL(9,AB15:AB16)</f>
        <v>0</v>
      </c>
      <c r="AC14" s="44"/>
      <c r="AD14" s="54"/>
    </row>
    <row r="15" spans="1:31">
      <c r="B15" s="45"/>
      <c r="C15" s="46" t="s">
        <v>28</v>
      </c>
      <c r="D15" s="47" t="s">
        <v>29</v>
      </c>
      <c r="E15" s="48">
        <f>1/3</f>
        <v>0.33333333333333331</v>
      </c>
      <c r="F15" s="48">
        <v>0</v>
      </c>
      <c r="G15" s="48">
        <v>0</v>
      </c>
      <c r="H15" s="48">
        <v>0</v>
      </c>
      <c r="I15" s="48">
        <v>0</v>
      </c>
      <c r="J15" s="48">
        <f>1/3</f>
        <v>0.33333333333333331</v>
      </c>
      <c r="K15" s="48">
        <v>0</v>
      </c>
      <c r="L15" s="48">
        <f>1/3</f>
        <v>0.33333333333333331</v>
      </c>
      <c r="M15" s="48">
        <v>0</v>
      </c>
      <c r="N15" s="48">
        <v>0</v>
      </c>
      <c r="O15" s="49">
        <f>SUM(E15:N15)</f>
        <v>1</v>
      </c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>
        <f t="shared" ref="Z15:Z66" si="0">SUM(P15:Y15)</f>
        <v>0</v>
      </c>
      <c r="AA15" s="50"/>
      <c r="AB15" s="51">
        <f>ROUND(Z15*AA15,2)</f>
        <v>0</v>
      </c>
      <c r="AC15" s="52">
        <v>0.2</v>
      </c>
      <c r="AD15" s="31"/>
      <c r="AE15" s="55"/>
    </row>
    <row r="16" spans="1:31">
      <c r="B16" s="45"/>
      <c r="C16" s="46" t="s">
        <v>30</v>
      </c>
      <c r="D16" s="47" t="s">
        <v>29</v>
      </c>
      <c r="E16" s="48">
        <f>1/3</f>
        <v>0.33333333333333331</v>
      </c>
      <c r="F16" s="48">
        <v>0</v>
      </c>
      <c r="G16" s="48">
        <v>0</v>
      </c>
      <c r="H16" s="48">
        <v>0</v>
      </c>
      <c r="I16" s="48">
        <v>0</v>
      </c>
      <c r="J16" s="48">
        <f>1/3</f>
        <v>0.33333333333333331</v>
      </c>
      <c r="K16" s="48">
        <v>0</v>
      </c>
      <c r="L16" s="48">
        <f>1/3</f>
        <v>0.33333333333333331</v>
      </c>
      <c r="M16" s="48">
        <v>0</v>
      </c>
      <c r="N16" s="48">
        <v>0</v>
      </c>
      <c r="O16" s="49">
        <f t="shared" ref="O16" si="1">SUM(E16:N16)</f>
        <v>1</v>
      </c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>
        <f t="shared" si="0"/>
        <v>0</v>
      </c>
      <c r="AA16" s="50"/>
      <c r="AB16" s="51">
        <f>ROUND(Z16*AA16,2)</f>
        <v>0</v>
      </c>
      <c r="AC16" s="52">
        <v>0.2</v>
      </c>
      <c r="AD16" s="31"/>
      <c r="AE16" s="55"/>
    </row>
    <row r="17" spans="2:31">
      <c r="B17" s="41" t="s">
        <v>31</v>
      </c>
      <c r="C17" s="42" t="s">
        <v>32</v>
      </c>
      <c r="D17" s="42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42"/>
      <c r="AB17" s="43">
        <f>SUBTOTAL(9,AB18)</f>
        <v>0</v>
      </c>
      <c r="AC17" s="44"/>
      <c r="AD17" s="54"/>
    </row>
    <row r="18" spans="2:31">
      <c r="B18" s="45"/>
      <c r="C18" s="46" t="s">
        <v>33</v>
      </c>
      <c r="D18" s="47" t="s">
        <v>29</v>
      </c>
      <c r="E18" s="48">
        <f>1/3</f>
        <v>0.33333333333333331</v>
      </c>
      <c r="F18" s="48">
        <v>0</v>
      </c>
      <c r="G18" s="48">
        <v>0</v>
      </c>
      <c r="H18" s="48">
        <v>0</v>
      </c>
      <c r="I18" s="48">
        <v>0</v>
      </c>
      <c r="J18" s="48">
        <f>1/3</f>
        <v>0.33333333333333331</v>
      </c>
      <c r="K18" s="48">
        <v>0</v>
      </c>
      <c r="L18" s="48">
        <f>1/3</f>
        <v>0.33333333333333331</v>
      </c>
      <c r="M18" s="48">
        <v>0</v>
      </c>
      <c r="N18" s="48">
        <v>0</v>
      </c>
      <c r="O18" s="49">
        <f t="shared" ref="O18" si="2">SUM(E18:N18)</f>
        <v>1</v>
      </c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>
        <f t="shared" si="0"/>
        <v>0</v>
      </c>
      <c r="AA18" s="50"/>
      <c r="AB18" s="51">
        <f>ROUND(Z18*AA18,2)</f>
        <v>0</v>
      </c>
      <c r="AC18" s="52">
        <v>0.2</v>
      </c>
      <c r="AD18" s="31"/>
      <c r="AE18" s="55"/>
    </row>
    <row r="19" spans="2:31">
      <c r="B19" s="41" t="s">
        <v>34</v>
      </c>
      <c r="C19" s="42" t="s">
        <v>35</v>
      </c>
      <c r="D19" s="42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42"/>
      <c r="AB19" s="43">
        <f>SUBTOTAL(9,AB20:AB24)</f>
        <v>0</v>
      </c>
      <c r="AC19" s="44"/>
      <c r="AD19" s="54"/>
    </row>
    <row r="20" spans="2:31">
      <c r="B20" s="45"/>
      <c r="C20" s="57" t="s">
        <v>36</v>
      </c>
      <c r="D20" s="47" t="s">
        <v>29</v>
      </c>
      <c r="E20" s="48">
        <f>1/3</f>
        <v>0.33333333333333331</v>
      </c>
      <c r="F20" s="48">
        <v>0</v>
      </c>
      <c r="G20" s="48">
        <v>0</v>
      </c>
      <c r="H20" s="48">
        <v>0</v>
      </c>
      <c r="I20" s="48">
        <v>0</v>
      </c>
      <c r="J20" s="48">
        <f>1/3</f>
        <v>0.33333333333333331</v>
      </c>
      <c r="K20" s="48">
        <v>0</v>
      </c>
      <c r="L20" s="48">
        <f>1/3</f>
        <v>0.33333333333333331</v>
      </c>
      <c r="M20" s="48">
        <v>0</v>
      </c>
      <c r="N20" s="48">
        <v>0</v>
      </c>
      <c r="O20" s="49">
        <f>SUM(E20:N20)</f>
        <v>1</v>
      </c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>
        <f t="shared" si="0"/>
        <v>0</v>
      </c>
      <c r="AA20" s="50"/>
      <c r="AB20" s="51">
        <f>ROUND(Z20*AA20,2)</f>
        <v>0</v>
      </c>
      <c r="AC20" s="52">
        <v>0.2</v>
      </c>
      <c r="AD20" s="31"/>
      <c r="AE20" s="55"/>
    </row>
    <row r="21" spans="2:31">
      <c r="B21" s="45"/>
      <c r="C21" s="57" t="s">
        <v>37</v>
      </c>
      <c r="D21" s="47" t="s">
        <v>29</v>
      </c>
      <c r="E21" s="48">
        <f>1/3</f>
        <v>0.33333333333333331</v>
      </c>
      <c r="F21" s="48">
        <v>0</v>
      </c>
      <c r="G21" s="48">
        <v>0</v>
      </c>
      <c r="H21" s="48">
        <v>0</v>
      </c>
      <c r="I21" s="48">
        <v>0</v>
      </c>
      <c r="J21" s="48">
        <f>1/3</f>
        <v>0.33333333333333331</v>
      </c>
      <c r="K21" s="48">
        <v>0</v>
      </c>
      <c r="L21" s="48">
        <f>1/3</f>
        <v>0.33333333333333331</v>
      </c>
      <c r="M21" s="48">
        <v>0</v>
      </c>
      <c r="N21" s="48">
        <v>0</v>
      </c>
      <c r="O21" s="49">
        <f>SUM(E21:N21)</f>
        <v>1</v>
      </c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>
        <f t="shared" si="0"/>
        <v>0</v>
      </c>
      <c r="AA21" s="50"/>
      <c r="AB21" s="51">
        <f>ROUND(Z21*AA21,2)</f>
        <v>0</v>
      </c>
      <c r="AC21" s="52">
        <v>0.2</v>
      </c>
      <c r="AD21" s="31"/>
      <c r="AE21" s="55"/>
    </row>
    <row r="22" spans="2:31">
      <c r="B22" s="45"/>
      <c r="C22" s="57" t="s">
        <v>38</v>
      </c>
      <c r="D22" s="47" t="s">
        <v>29</v>
      </c>
      <c r="E22" s="48">
        <f>1/3</f>
        <v>0.33333333333333331</v>
      </c>
      <c r="F22" s="48">
        <v>0</v>
      </c>
      <c r="G22" s="48">
        <v>0</v>
      </c>
      <c r="H22" s="48">
        <v>0</v>
      </c>
      <c r="I22" s="48">
        <v>0</v>
      </c>
      <c r="J22" s="48">
        <f>1/3</f>
        <v>0.33333333333333331</v>
      </c>
      <c r="K22" s="48">
        <v>0</v>
      </c>
      <c r="L22" s="48">
        <f>1/3</f>
        <v>0.33333333333333331</v>
      </c>
      <c r="M22" s="48">
        <v>0</v>
      </c>
      <c r="N22" s="48">
        <v>0</v>
      </c>
      <c r="O22" s="49">
        <f>SUM(E22:N22)</f>
        <v>1</v>
      </c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>
        <f t="shared" si="0"/>
        <v>0</v>
      </c>
      <c r="AA22" s="50"/>
      <c r="AB22" s="51">
        <f>ROUND(Z22*AA22,2)</f>
        <v>0</v>
      </c>
      <c r="AC22" s="52">
        <v>0.2</v>
      </c>
      <c r="AD22" s="31"/>
      <c r="AE22" s="55"/>
    </row>
    <row r="23" spans="2:31">
      <c r="B23" s="45"/>
      <c r="C23" s="57" t="s">
        <v>39</v>
      </c>
      <c r="D23" s="47" t="s">
        <v>29</v>
      </c>
      <c r="E23" s="48">
        <f>1/3</f>
        <v>0.33333333333333331</v>
      </c>
      <c r="F23" s="48">
        <v>0</v>
      </c>
      <c r="G23" s="48">
        <v>0</v>
      </c>
      <c r="H23" s="48">
        <v>0</v>
      </c>
      <c r="I23" s="48">
        <v>0</v>
      </c>
      <c r="J23" s="48">
        <f>1/3</f>
        <v>0.33333333333333331</v>
      </c>
      <c r="K23" s="48">
        <v>0</v>
      </c>
      <c r="L23" s="48">
        <f>1/3</f>
        <v>0.33333333333333331</v>
      </c>
      <c r="M23" s="48">
        <v>0</v>
      </c>
      <c r="N23" s="48">
        <v>0</v>
      </c>
      <c r="O23" s="49">
        <f>SUM(E23:N23)</f>
        <v>1</v>
      </c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>
        <f t="shared" si="0"/>
        <v>0</v>
      </c>
      <c r="AA23" s="50"/>
      <c r="AB23" s="51">
        <f>ROUND(Z23*AA23,2)</f>
        <v>0</v>
      </c>
      <c r="AC23" s="52">
        <v>0.2</v>
      </c>
      <c r="AD23" s="31"/>
      <c r="AE23" s="55"/>
    </row>
    <row r="24" spans="2:31">
      <c r="B24" s="45"/>
      <c r="C24" s="57" t="s">
        <v>40</v>
      </c>
      <c r="D24" s="47" t="s">
        <v>29</v>
      </c>
      <c r="E24" s="48">
        <f>1/3</f>
        <v>0.33333333333333331</v>
      </c>
      <c r="F24" s="48">
        <v>0</v>
      </c>
      <c r="G24" s="48">
        <v>0</v>
      </c>
      <c r="H24" s="48">
        <v>0</v>
      </c>
      <c r="I24" s="48">
        <v>0</v>
      </c>
      <c r="J24" s="48">
        <f>1/3</f>
        <v>0.33333333333333331</v>
      </c>
      <c r="K24" s="48">
        <v>0</v>
      </c>
      <c r="L24" s="48">
        <f>1/3</f>
        <v>0.33333333333333331</v>
      </c>
      <c r="M24" s="48">
        <v>0</v>
      </c>
      <c r="N24" s="48">
        <v>0</v>
      </c>
      <c r="O24" s="49">
        <f>SUM(E24:N24)</f>
        <v>1</v>
      </c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>
        <f t="shared" si="0"/>
        <v>0</v>
      </c>
      <c r="AA24" s="50"/>
      <c r="AB24" s="51">
        <f>ROUND(Z24*AA24,2)</f>
        <v>0</v>
      </c>
      <c r="AC24" s="52">
        <v>0.2</v>
      </c>
      <c r="AD24" s="31"/>
      <c r="AE24" s="55"/>
    </row>
    <row r="25" spans="2:31">
      <c r="B25" s="41" t="s">
        <v>41</v>
      </c>
      <c r="C25" s="42" t="s">
        <v>42</v>
      </c>
      <c r="D25" s="42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42"/>
      <c r="AB25" s="43">
        <f>SUBTOTAL(9,AB26:AB28)</f>
        <v>0</v>
      </c>
      <c r="AC25" s="44"/>
      <c r="AD25" s="54"/>
    </row>
    <row r="26" spans="2:31">
      <c r="B26" s="45"/>
      <c r="C26" s="57" t="s">
        <v>43</v>
      </c>
      <c r="D26" s="47" t="s">
        <v>7</v>
      </c>
      <c r="E26" s="48">
        <v>5</v>
      </c>
      <c r="F26" s="48">
        <v>0</v>
      </c>
      <c r="G26" s="48">
        <v>1</v>
      </c>
      <c r="H26" s="48">
        <v>1</v>
      </c>
      <c r="I26" s="48">
        <v>1</v>
      </c>
      <c r="J26" s="48">
        <v>3</v>
      </c>
      <c r="K26" s="48">
        <v>1</v>
      </c>
      <c r="L26" s="48">
        <v>3</v>
      </c>
      <c r="M26" s="48">
        <v>1</v>
      </c>
      <c r="N26" s="48">
        <v>0</v>
      </c>
      <c r="O26" s="49">
        <f>SUM(E26:N26)</f>
        <v>16</v>
      </c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>
        <f t="shared" si="0"/>
        <v>0</v>
      </c>
      <c r="AA26" s="50"/>
      <c r="AB26" s="51">
        <f>ROUND(Z26*AA26,2)</f>
        <v>0</v>
      </c>
      <c r="AC26" s="52">
        <v>0.2</v>
      </c>
      <c r="AD26" s="31"/>
      <c r="AE26" s="55"/>
    </row>
    <row r="27" spans="2:31">
      <c r="B27" s="45"/>
      <c r="C27" s="57" t="s">
        <v>44</v>
      </c>
      <c r="D27" s="47" t="s">
        <v>29</v>
      </c>
      <c r="E27" s="48">
        <f>1/8</f>
        <v>0.125</v>
      </c>
      <c r="F27" s="48">
        <v>0</v>
      </c>
      <c r="G27" s="48">
        <f t="shared" ref="G27:M28" si="3">1/8</f>
        <v>0.125</v>
      </c>
      <c r="H27" s="48">
        <f t="shared" si="3"/>
        <v>0.125</v>
      </c>
      <c r="I27" s="48">
        <f t="shared" si="3"/>
        <v>0.125</v>
      </c>
      <c r="J27" s="48">
        <f t="shared" si="3"/>
        <v>0.125</v>
      </c>
      <c r="K27" s="48">
        <f t="shared" si="3"/>
        <v>0.125</v>
      </c>
      <c r="L27" s="48">
        <f t="shared" si="3"/>
        <v>0.125</v>
      </c>
      <c r="M27" s="48">
        <f t="shared" si="3"/>
        <v>0.125</v>
      </c>
      <c r="N27" s="48">
        <v>0</v>
      </c>
      <c r="O27" s="49">
        <f t="shared" ref="O27:O28" si="4">SUM(E27:N27)</f>
        <v>1</v>
      </c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>
        <f t="shared" si="0"/>
        <v>0</v>
      </c>
      <c r="AA27" s="50"/>
      <c r="AB27" s="51">
        <f>ROUND(Z27*AA27,2)</f>
        <v>0</v>
      </c>
      <c r="AC27" s="52">
        <v>0.2</v>
      </c>
      <c r="AD27" s="31"/>
      <c r="AE27" s="55"/>
    </row>
    <row r="28" spans="2:31">
      <c r="B28" s="45"/>
      <c r="C28" s="57" t="s">
        <v>45</v>
      </c>
      <c r="D28" s="47" t="s">
        <v>29</v>
      </c>
      <c r="E28" s="48">
        <f>1/8</f>
        <v>0.125</v>
      </c>
      <c r="F28" s="48">
        <v>0</v>
      </c>
      <c r="G28" s="48">
        <f t="shared" si="3"/>
        <v>0.125</v>
      </c>
      <c r="H28" s="48">
        <f t="shared" si="3"/>
        <v>0.125</v>
      </c>
      <c r="I28" s="48">
        <f t="shared" si="3"/>
        <v>0.125</v>
      </c>
      <c r="J28" s="48">
        <f t="shared" si="3"/>
        <v>0.125</v>
      </c>
      <c r="K28" s="48">
        <f t="shared" si="3"/>
        <v>0.125</v>
      </c>
      <c r="L28" s="48">
        <f t="shared" si="3"/>
        <v>0.125</v>
      </c>
      <c r="M28" s="48">
        <f t="shared" si="3"/>
        <v>0.125</v>
      </c>
      <c r="N28" s="48">
        <v>0</v>
      </c>
      <c r="O28" s="49">
        <f t="shared" si="4"/>
        <v>1</v>
      </c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>
        <f t="shared" si="0"/>
        <v>0</v>
      </c>
      <c r="AA28" s="50"/>
      <c r="AB28" s="51">
        <f>ROUND(Z28*AA28,2)</f>
        <v>0</v>
      </c>
      <c r="AC28" s="52">
        <v>0.2</v>
      </c>
      <c r="AD28" s="31"/>
      <c r="AE28" s="55"/>
    </row>
    <row r="29" spans="2:31">
      <c r="B29" s="41" t="s">
        <v>46</v>
      </c>
      <c r="C29" s="42" t="s">
        <v>47</v>
      </c>
      <c r="D29" s="42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42"/>
      <c r="AB29" s="43">
        <f>SUBTOTAL(9,AB30)</f>
        <v>0</v>
      </c>
      <c r="AC29" s="44"/>
      <c r="AD29" s="54"/>
    </row>
    <row r="30" spans="2:31">
      <c r="B30" s="45"/>
      <c r="C30" s="57" t="s">
        <v>48</v>
      </c>
      <c r="D30" s="47" t="s">
        <v>29</v>
      </c>
      <c r="E30" s="48">
        <f>1/8</f>
        <v>0.125</v>
      </c>
      <c r="F30" s="48">
        <v>0</v>
      </c>
      <c r="G30" s="48">
        <f t="shared" ref="G30:M30" si="5">1/8</f>
        <v>0.125</v>
      </c>
      <c r="H30" s="48">
        <f t="shared" si="5"/>
        <v>0.125</v>
      </c>
      <c r="I30" s="48">
        <f t="shared" si="5"/>
        <v>0.125</v>
      </c>
      <c r="J30" s="48">
        <f t="shared" si="5"/>
        <v>0.125</v>
      </c>
      <c r="K30" s="48">
        <f t="shared" si="5"/>
        <v>0.125</v>
      </c>
      <c r="L30" s="48">
        <f t="shared" si="5"/>
        <v>0.125</v>
      </c>
      <c r="M30" s="48">
        <f t="shared" si="5"/>
        <v>0.125</v>
      </c>
      <c r="N30" s="48">
        <v>0</v>
      </c>
      <c r="O30" s="49">
        <f t="shared" ref="O30" si="6">SUM(E30:N30)</f>
        <v>1</v>
      </c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>
        <f t="shared" si="0"/>
        <v>0</v>
      </c>
      <c r="AA30" s="50"/>
      <c r="AB30" s="51">
        <f>ROUND(Z30*AA30,2)</f>
        <v>0</v>
      </c>
      <c r="AC30" s="52">
        <v>0.2</v>
      </c>
      <c r="AD30" s="31"/>
      <c r="AE30" s="55"/>
    </row>
    <row r="31" spans="2:31">
      <c r="B31" s="41" t="s">
        <v>49</v>
      </c>
      <c r="C31" s="42" t="s">
        <v>50</v>
      </c>
      <c r="D31" s="42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42"/>
      <c r="AB31" s="43">
        <f>SUBTOTAL(9,AB32:AB33)</f>
        <v>0</v>
      </c>
      <c r="AC31" s="44"/>
      <c r="AD31" s="31"/>
      <c r="AE31" s="55"/>
    </row>
    <row r="32" spans="2:31">
      <c r="B32" s="45"/>
      <c r="C32" s="57" t="s">
        <v>51</v>
      </c>
      <c r="D32" s="47" t="s">
        <v>7</v>
      </c>
      <c r="E32" s="48">
        <v>5</v>
      </c>
      <c r="F32" s="48">
        <v>0</v>
      </c>
      <c r="G32" s="48">
        <v>1</v>
      </c>
      <c r="H32" s="48">
        <v>1</v>
      </c>
      <c r="I32" s="48">
        <v>1</v>
      </c>
      <c r="J32" s="48">
        <v>3</v>
      </c>
      <c r="K32" s="48">
        <v>1</v>
      </c>
      <c r="L32" s="48">
        <v>3</v>
      </c>
      <c r="M32" s="48">
        <v>1</v>
      </c>
      <c r="N32" s="48">
        <v>0</v>
      </c>
      <c r="O32" s="49">
        <f>SUM(E32:N32)</f>
        <v>16</v>
      </c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>
        <f t="shared" si="0"/>
        <v>0</v>
      </c>
      <c r="AA32" s="50"/>
      <c r="AB32" s="51">
        <f>ROUND(Z32*AA32,2)</f>
        <v>0</v>
      </c>
      <c r="AC32" s="52">
        <v>0.2</v>
      </c>
      <c r="AD32" s="31"/>
      <c r="AE32" s="55"/>
    </row>
    <row r="33" spans="2:31">
      <c r="B33" s="45"/>
      <c r="C33" s="57" t="s">
        <v>52</v>
      </c>
      <c r="D33" s="47" t="s">
        <v>7</v>
      </c>
      <c r="E33" s="48">
        <v>5</v>
      </c>
      <c r="F33" s="48">
        <v>0</v>
      </c>
      <c r="G33" s="48">
        <v>1</v>
      </c>
      <c r="H33" s="48">
        <v>1</v>
      </c>
      <c r="I33" s="48">
        <v>1</v>
      </c>
      <c r="J33" s="48">
        <v>3</v>
      </c>
      <c r="K33" s="48">
        <v>1</v>
      </c>
      <c r="L33" s="48">
        <v>3</v>
      </c>
      <c r="M33" s="48">
        <v>1</v>
      </c>
      <c r="N33" s="48">
        <v>0</v>
      </c>
      <c r="O33" s="49">
        <f>SUM(E33:N33)</f>
        <v>16</v>
      </c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>
        <f t="shared" si="0"/>
        <v>0</v>
      </c>
      <c r="AA33" s="50"/>
      <c r="AB33" s="51">
        <f>ROUND(Z33*AA33,2)</f>
        <v>0</v>
      </c>
      <c r="AC33" s="52">
        <v>0.2</v>
      </c>
      <c r="AD33" s="31"/>
      <c r="AE33" s="55"/>
    </row>
    <row r="34" spans="2:31" ht="13.15" customHeight="1">
      <c r="B34" s="41" t="s">
        <v>53</v>
      </c>
      <c r="C34" s="42" t="s">
        <v>54</v>
      </c>
      <c r="D34" s="42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42"/>
      <c r="AB34" s="43">
        <f>SUBTOTAL(9,AB35:AB66)</f>
        <v>0</v>
      </c>
      <c r="AC34" s="44"/>
      <c r="AD34" s="31"/>
      <c r="AE34" s="55"/>
    </row>
    <row r="35" spans="2:31" ht="13.15" customHeight="1">
      <c r="B35" s="45"/>
      <c r="C35" s="57" t="s">
        <v>55</v>
      </c>
      <c r="D35" s="47" t="s">
        <v>29</v>
      </c>
      <c r="E35" s="48">
        <f>1/3</f>
        <v>0.33333333333333331</v>
      </c>
      <c r="F35" s="48">
        <v>0</v>
      </c>
      <c r="G35" s="48">
        <v>0</v>
      </c>
      <c r="H35" s="48">
        <v>0</v>
      </c>
      <c r="I35" s="48">
        <v>0</v>
      </c>
      <c r="J35" s="48">
        <f>1/3</f>
        <v>0.33333333333333331</v>
      </c>
      <c r="K35" s="48">
        <v>0</v>
      </c>
      <c r="L35" s="48">
        <f>1/3</f>
        <v>0.33333333333333331</v>
      </c>
      <c r="M35" s="48">
        <v>0</v>
      </c>
      <c r="N35" s="48">
        <v>0</v>
      </c>
      <c r="O35" s="49">
        <f t="shared" ref="O35:O54" si="7">SUM(E35:N35)</f>
        <v>1</v>
      </c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>
        <f t="shared" si="0"/>
        <v>0</v>
      </c>
      <c r="AA35" s="50"/>
      <c r="AB35" s="51">
        <f>ROUND(Z35*AA35,2)</f>
        <v>0</v>
      </c>
      <c r="AC35" s="52">
        <v>0.2</v>
      </c>
      <c r="AD35" s="31"/>
      <c r="AE35" s="55"/>
    </row>
    <row r="36" spans="2:31" ht="13.15" customHeight="1">
      <c r="B36" s="58" t="s">
        <v>56</v>
      </c>
      <c r="C36" s="59" t="s">
        <v>57</v>
      </c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3"/>
      <c r="AB36" s="64">
        <f>SUBTOTAL(9,AB37:AB38)</f>
        <v>0</v>
      </c>
      <c r="AC36" s="65"/>
      <c r="AD36" s="31"/>
      <c r="AE36" s="55"/>
    </row>
    <row r="37" spans="2:31" ht="13.15" customHeight="1">
      <c r="B37" s="45"/>
      <c r="C37" s="57" t="s">
        <v>58</v>
      </c>
      <c r="D37" s="47" t="s">
        <v>29</v>
      </c>
      <c r="E37" s="48">
        <v>2</v>
      </c>
      <c r="F37" s="48">
        <v>0</v>
      </c>
      <c r="G37" s="48">
        <v>0</v>
      </c>
      <c r="H37" s="48">
        <v>0</v>
      </c>
      <c r="I37" s="48">
        <v>0</v>
      </c>
      <c r="J37" s="48">
        <v>1</v>
      </c>
      <c r="K37" s="48">
        <v>0</v>
      </c>
      <c r="L37" s="48">
        <v>1</v>
      </c>
      <c r="M37" s="48">
        <v>0</v>
      </c>
      <c r="N37" s="48">
        <v>0</v>
      </c>
      <c r="O37" s="49">
        <f t="shared" si="7"/>
        <v>4</v>
      </c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>
        <f t="shared" si="0"/>
        <v>0</v>
      </c>
      <c r="AA37" s="50"/>
      <c r="AB37" s="51">
        <f>ROUND(Z37*AA37,2)</f>
        <v>0</v>
      </c>
      <c r="AC37" s="52">
        <v>0.2</v>
      </c>
      <c r="AD37" s="31"/>
      <c r="AE37" s="55"/>
    </row>
    <row r="38" spans="2:31" ht="13.15" customHeight="1">
      <c r="B38" s="45"/>
      <c r="C38" s="57" t="s">
        <v>59</v>
      </c>
      <c r="D38" s="47" t="s">
        <v>29</v>
      </c>
      <c r="E38" s="48">
        <v>2</v>
      </c>
      <c r="F38" s="48">
        <v>0</v>
      </c>
      <c r="G38" s="48">
        <v>0</v>
      </c>
      <c r="H38" s="48">
        <v>0</v>
      </c>
      <c r="I38" s="48">
        <v>0</v>
      </c>
      <c r="J38" s="48">
        <v>1</v>
      </c>
      <c r="K38" s="48">
        <v>0</v>
      </c>
      <c r="L38" s="48">
        <v>1</v>
      </c>
      <c r="M38" s="48">
        <v>0</v>
      </c>
      <c r="N38" s="48">
        <v>0</v>
      </c>
      <c r="O38" s="49">
        <f t="shared" si="7"/>
        <v>4</v>
      </c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>
        <f t="shared" si="0"/>
        <v>0</v>
      </c>
      <c r="AA38" s="50"/>
      <c r="AB38" s="51">
        <f>ROUND(Z38*AA38,2)</f>
        <v>0</v>
      </c>
      <c r="AC38" s="52">
        <v>0.2</v>
      </c>
      <c r="AD38" s="31"/>
      <c r="AE38" s="55"/>
    </row>
    <row r="39" spans="2:31" ht="13.15" customHeight="1">
      <c r="B39" s="58" t="s">
        <v>60</v>
      </c>
      <c r="C39" s="59" t="s">
        <v>61</v>
      </c>
      <c r="D39" s="60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3"/>
      <c r="AB39" s="64">
        <f>SUBTOTAL(9,AB40:AB41)</f>
        <v>0</v>
      </c>
      <c r="AC39" s="65"/>
      <c r="AD39" s="31"/>
      <c r="AE39" s="55"/>
    </row>
    <row r="40" spans="2:31" ht="13.15" customHeight="1">
      <c r="B40" s="45"/>
      <c r="C40" s="57" t="s">
        <v>62</v>
      </c>
      <c r="D40" s="47" t="s">
        <v>29</v>
      </c>
      <c r="E40" s="48">
        <f>1/3</f>
        <v>0.33333333333333331</v>
      </c>
      <c r="F40" s="48">
        <v>0</v>
      </c>
      <c r="G40" s="48">
        <v>0</v>
      </c>
      <c r="H40" s="48">
        <v>0</v>
      </c>
      <c r="I40" s="48">
        <v>0</v>
      </c>
      <c r="J40" s="48">
        <f>1/3</f>
        <v>0.33333333333333331</v>
      </c>
      <c r="K40" s="48">
        <v>0</v>
      </c>
      <c r="L40" s="48">
        <f>1/3</f>
        <v>0.33333333333333331</v>
      </c>
      <c r="M40" s="48">
        <v>0</v>
      </c>
      <c r="N40" s="48">
        <v>0</v>
      </c>
      <c r="O40" s="49">
        <f t="shared" si="7"/>
        <v>1</v>
      </c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>
        <f t="shared" si="0"/>
        <v>0</v>
      </c>
      <c r="AA40" s="50"/>
      <c r="AB40" s="51">
        <f>ROUND(Z40*AA40,2)</f>
        <v>0</v>
      </c>
      <c r="AC40" s="52">
        <v>0.2</v>
      </c>
      <c r="AD40" s="31"/>
      <c r="AE40" s="55"/>
    </row>
    <row r="41" spans="2:31" ht="13.15" customHeight="1">
      <c r="B41" s="45"/>
      <c r="C41" s="57" t="s">
        <v>63</v>
      </c>
      <c r="D41" s="47" t="s">
        <v>29</v>
      </c>
      <c r="E41" s="48">
        <f>1/3</f>
        <v>0.33333333333333331</v>
      </c>
      <c r="F41" s="48">
        <v>0</v>
      </c>
      <c r="G41" s="48">
        <v>0</v>
      </c>
      <c r="H41" s="48">
        <v>0</v>
      </c>
      <c r="I41" s="48">
        <v>0</v>
      </c>
      <c r="J41" s="48">
        <f>1/3</f>
        <v>0.33333333333333331</v>
      </c>
      <c r="K41" s="48">
        <v>0</v>
      </c>
      <c r="L41" s="48">
        <f>1/3</f>
        <v>0.33333333333333331</v>
      </c>
      <c r="M41" s="48">
        <v>0</v>
      </c>
      <c r="N41" s="48">
        <v>0</v>
      </c>
      <c r="O41" s="49">
        <f t="shared" si="7"/>
        <v>1</v>
      </c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>
        <f t="shared" si="0"/>
        <v>0</v>
      </c>
      <c r="AA41" s="50"/>
      <c r="AB41" s="51">
        <f>ROUND(Z41*AA41,2)</f>
        <v>0</v>
      </c>
      <c r="AC41" s="52">
        <v>0.2</v>
      </c>
      <c r="AD41" s="31"/>
      <c r="AE41" s="55"/>
    </row>
    <row r="42" spans="2:31" ht="13.15" customHeight="1">
      <c r="B42" s="58" t="s">
        <v>64</v>
      </c>
      <c r="C42" s="59" t="s">
        <v>65</v>
      </c>
      <c r="D42" s="60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3"/>
      <c r="AB42" s="64">
        <f>SUBTOTAL(9,AB43:AB49)</f>
        <v>0</v>
      </c>
      <c r="AC42" s="65"/>
      <c r="AD42" s="31"/>
      <c r="AE42" s="55"/>
    </row>
    <row r="43" spans="2:31" ht="13.15" customHeight="1">
      <c r="B43" s="45"/>
      <c r="C43" s="57" t="s">
        <v>63</v>
      </c>
      <c r="D43" s="47" t="s">
        <v>29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f>1/2</f>
        <v>0.5</v>
      </c>
      <c r="K43" s="48">
        <v>0</v>
      </c>
      <c r="L43" s="48">
        <f>1/2</f>
        <v>0.5</v>
      </c>
      <c r="M43" s="48">
        <v>0</v>
      </c>
      <c r="N43" s="48">
        <v>0</v>
      </c>
      <c r="O43" s="49">
        <f t="shared" si="7"/>
        <v>1</v>
      </c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>
        <f t="shared" si="0"/>
        <v>0</v>
      </c>
      <c r="AA43" s="50"/>
      <c r="AB43" s="51">
        <f>ROUND(Z43*AA43,2)</f>
        <v>0</v>
      </c>
      <c r="AC43" s="52">
        <v>0.2</v>
      </c>
      <c r="AD43" s="31"/>
      <c r="AE43" s="55"/>
    </row>
    <row r="44" spans="2:31" ht="13.15" customHeight="1">
      <c r="B44" s="45"/>
      <c r="C44" s="57" t="s">
        <v>66</v>
      </c>
      <c r="D44" s="47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9">
        <f t="shared" si="7"/>
        <v>0</v>
      </c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>
        <f t="shared" si="0"/>
        <v>0</v>
      </c>
      <c r="AA44" s="50"/>
      <c r="AB44" s="51">
        <f t="shared" ref="AB44:AB66" si="8">ROUND(Z44*AA44,2)</f>
        <v>0</v>
      </c>
      <c r="AC44" s="52">
        <v>0.2</v>
      </c>
      <c r="AD44" s="31"/>
      <c r="AE44" s="55"/>
    </row>
    <row r="45" spans="2:31" ht="13.15" customHeight="1">
      <c r="B45" s="45"/>
      <c r="C45" s="66" t="s">
        <v>67</v>
      </c>
      <c r="D45" s="47" t="s">
        <v>68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257.39999999999998</v>
      </c>
      <c r="K45" s="48">
        <v>0</v>
      </c>
      <c r="L45" s="48">
        <v>0</v>
      </c>
      <c r="M45" s="48">
        <v>0</v>
      </c>
      <c r="N45" s="48">
        <v>0</v>
      </c>
      <c r="O45" s="49">
        <f t="shared" si="7"/>
        <v>257.39999999999998</v>
      </c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>
        <f t="shared" si="0"/>
        <v>0</v>
      </c>
      <c r="AA45" s="50"/>
      <c r="AB45" s="51">
        <f t="shared" si="8"/>
        <v>0</v>
      </c>
      <c r="AC45" s="52">
        <v>0.2</v>
      </c>
      <c r="AD45" s="31"/>
      <c r="AE45" s="55"/>
    </row>
    <row r="46" spans="2:31" ht="13.15" customHeight="1">
      <c r="B46" s="45"/>
      <c r="C46" s="66" t="s">
        <v>69</v>
      </c>
      <c r="D46" s="47" t="s">
        <v>68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177.9</v>
      </c>
      <c r="M46" s="48">
        <v>0</v>
      </c>
      <c r="N46" s="48">
        <v>0</v>
      </c>
      <c r="O46" s="49">
        <f t="shared" si="7"/>
        <v>177.9</v>
      </c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>
        <f t="shared" si="0"/>
        <v>0</v>
      </c>
      <c r="AA46" s="50"/>
      <c r="AB46" s="51">
        <f t="shared" si="8"/>
        <v>0</v>
      </c>
      <c r="AC46" s="52">
        <v>0.2</v>
      </c>
      <c r="AD46" s="31"/>
      <c r="AE46" s="55"/>
    </row>
    <row r="47" spans="2:31" ht="13.15" customHeight="1">
      <c r="B47" s="45"/>
      <c r="C47" s="57" t="s">
        <v>70</v>
      </c>
      <c r="D47" s="47" t="s">
        <v>68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257.39999999999998</v>
      </c>
      <c r="K47" s="48">
        <v>0</v>
      </c>
      <c r="L47" s="48">
        <v>177.9</v>
      </c>
      <c r="M47" s="48">
        <v>0</v>
      </c>
      <c r="N47" s="48">
        <v>0</v>
      </c>
      <c r="O47" s="49">
        <f t="shared" si="7"/>
        <v>435.29999999999995</v>
      </c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>
        <f t="shared" si="0"/>
        <v>0</v>
      </c>
      <c r="AA47" s="50"/>
      <c r="AB47" s="51">
        <f t="shared" si="8"/>
        <v>0</v>
      </c>
      <c r="AC47" s="52">
        <v>0.2</v>
      </c>
      <c r="AD47" s="31"/>
      <c r="AE47" s="55"/>
    </row>
    <row r="48" spans="2:31" ht="13.15" customHeight="1">
      <c r="B48" s="45"/>
      <c r="C48" s="57" t="s">
        <v>71</v>
      </c>
      <c r="D48" s="47" t="s">
        <v>72</v>
      </c>
      <c r="E48" s="48">
        <f>2.5*E47</f>
        <v>0</v>
      </c>
      <c r="F48" s="48">
        <f t="shared" ref="F48:N48" si="9">2.5*F47</f>
        <v>0</v>
      </c>
      <c r="G48" s="48">
        <f t="shared" si="9"/>
        <v>0</v>
      </c>
      <c r="H48" s="48">
        <f t="shared" si="9"/>
        <v>0</v>
      </c>
      <c r="I48" s="48">
        <f t="shared" si="9"/>
        <v>0</v>
      </c>
      <c r="J48" s="48">
        <f t="shared" si="9"/>
        <v>643.5</v>
      </c>
      <c r="K48" s="48">
        <f t="shared" si="9"/>
        <v>0</v>
      </c>
      <c r="L48" s="48">
        <f t="shared" si="9"/>
        <v>444.75</v>
      </c>
      <c r="M48" s="48">
        <f t="shared" si="9"/>
        <v>0</v>
      </c>
      <c r="N48" s="48">
        <f t="shared" si="9"/>
        <v>0</v>
      </c>
      <c r="O48" s="49">
        <f t="shared" si="7"/>
        <v>1088.25</v>
      </c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>
        <f t="shared" si="0"/>
        <v>0</v>
      </c>
      <c r="AA48" s="50"/>
      <c r="AB48" s="51">
        <f t="shared" si="8"/>
        <v>0</v>
      </c>
      <c r="AC48" s="52">
        <v>0.2</v>
      </c>
      <c r="AD48" s="31"/>
      <c r="AE48" s="55"/>
    </row>
    <row r="49" spans="2:31" ht="13.15" customHeight="1">
      <c r="B49" s="45"/>
      <c r="C49" s="57" t="s">
        <v>73</v>
      </c>
      <c r="D49" s="47" t="s">
        <v>29</v>
      </c>
      <c r="E49" s="48">
        <f>1/3</f>
        <v>0.33333333333333331</v>
      </c>
      <c r="F49" s="48">
        <v>0</v>
      </c>
      <c r="G49" s="48">
        <v>0</v>
      </c>
      <c r="H49" s="48">
        <v>0</v>
      </c>
      <c r="I49" s="48">
        <v>0</v>
      </c>
      <c r="J49" s="48">
        <f>1/3</f>
        <v>0.33333333333333331</v>
      </c>
      <c r="K49" s="48">
        <v>0</v>
      </c>
      <c r="L49" s="48">
        <f>1/3</f>
        <v>0.33333333333333331</v>
      </c>
      <c r="M49" s="48">
        <v>0</v>
      </c>
      <c r="N49" s="48">
        <v>0</v>
      </c>
      <c r="O49" s="49">
        <f t="shared" si="7"/>
        <v>1</v>
      </c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>
        <f t="shared" si="0"/>
        <v>0</v>
      </c>
      <c r="AA49" s="50"/>
      <c r="AB49" s="51">
        <f t="shared" si="8"/>
        <v>0</v>
      </c>
      <c r="AC49" s="52">
        <v>0.2</v>
      </c>
      <c r="AD49" s="31"/>
      <c r="AE49" s="55"/>
    </row>
    <row r="50" spans="2:31" ht="13.15" customHeight="1">
      <c r="B50" s="58" t="s">
        <v>74</v>
      </c>
      <c r="C50" s="59" t="s">
        <v>75</v>
      </c>
      <c r="D50" s="60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3"/>
      <c r="AB50" s="64">
        <f>SUBTOTAL(9,AB51:AB55)</f>
        <v>0</v>
      </c>
      <c r="AC50" s="65"/>
      <c r="AD50" s="31"/>
      <c r="AE50" s="55"/>
    </row>
    <row r="51" spans="2:31" ht="13.15" customHeight="1">
      <c r="B51" s="45"/>
      <c r="C51" s="57" t="s">
        <v>63</v>
      </c>
      <c r="D51" s="47" t="s">
        <v>29</v>
      </c>
      <c r="E51" s="48">
        <v>1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9">
        <f t="shared" si="7"/>
        <v>1</v>
      </c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>
        <f t="shared" si="0"/>
        <v>0</v>
      </c>
      <c r="AA51" s="50"/>
      <c r="AB51" s="51">
        <f t="shared" si="8"/>
        <v>0</v>
      </c>
      <c r="AC51" s="52">
        <v>0.2</v>
      </c>
      <c r="AD51" s="31"/>
      <c r="AE51" s="55"/>
    </row>
    <row r="52" spans="2:31" ht="13.15" customHeight="1">
      <c r="B52" s="45"/>
      <c r="C52" s="57" t="s">
        <v>76</v>
      </c>
      <c r="D52" s="47" t="s">
        <v>68</v>
      </c>
      <c r="E52" s="48">
        <v>18.96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9">
        <f t="shared" si="7"/>
        <v>18.96</v>
      </c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>
        <f t="shared" si="0"/>
        <v>0</v>
      </c>
      <c r="AA52" s="50"/>
      <c r="AB52" s="51">
        <f t="shared" si="8"/>
        <v>0</v>
      </c>
      <c r="AC52" s="52">
        <v>0.2</v>
      </c>
      <c r="AD52" s="31"/>
      <c r="AE52" s="55"/>
    </row>
    <row r="53" spans="2:31" ht="13.15" customHeight="1">
      <c r="B53" s="45"/>
      <c r="C53" s="57" t="s">
        <v>77</v>
      </c>
      <c r="D53" s="47" t="s">
        <v>68</v>
      </c>
      <c r="E53" s="48">
        <v>18.96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9">
        <f t="shared" si="7"/>
        <v>18.96</v>
      </c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>
        <f t="shared" si="0"/>
        <v>0</v>
      </c>
      <c r="AA53" s="50"/>
      <c r="AB53" s="51">
        <f t="shared" si="8"/>
        <v>0</v>
      </c>
      <c r="AC53" s="52">
        <v>0.2</v>
      </c>
      <c r="AD53" s="31"/>
      <c r="AE53" s="55"/>
    </row>
    <row r="54" spans="2:31" ht="13.15" customHeight="1">
      <c r="B54" s="45"/>
      <c r="C54" s="57" t="s">
        <v>71</v>
      </c>
      <c r="D54" s="47" t="s">
        <v>72</v>
      </c>
      <c r="E54" s="48">
        <f>10*E53</f>
        <v>189.60000000000002</v>
      </c>
      <c r="F54" s="48">
        <f t="shared" ref="F54:N54" si="10">10*F53</f>
        <v>0</v>
      </c>
      <c r="G54" s="48">
        <f t="shared" si="10"/>
        <v>0</v>
      </c>
      <c r="H54" s="48">
        <f t="shared" si="10"/>
        <v>0</v>
      </c>
      <c r="I54" s="48">
        <f t="shared" si="10"/>
        <v>0</v>
      </c>
      <c r="J54" s="48">
        <f t="shared" si="10"/>
        <v>0</v>
      </c>
      <c r="K54" s="48">
        <f t="shared" si="10"/>
        <v>0</v>
      </c>
      <c r="L54" s="48">
        <f t="shared" si="10"/>
        <v>0</v>
      </c>
      <c r="M54" s="48">
        <f t="shared" si="10"/>
        <v>0</v>
      </c>
      <c r="N54" s="48">
        <f t="shared" si="10"/>
        <v>0</v>
      </c>
      <c r="O54" s="49">
        <f t="shared" si="7"/>
        <v>189.60000000000002</v>
      </c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>
        <f t="shared" si="0"/>
        <v>0</v>
      </c>
      <c r="AA54" s="50"/>
      <c r="AB54" s="51">
        <f t="shared" si="8"/>
        <v>0</v>
      </c>
      <c r="AC54" s="52">
        <v>0.2</v>
      </c>
      <c r="AD54" s="31"/>
      <c r="AE54" s="55"/>
    </row>
    <row r="55" spans="2:31" ht="13.15" customHeight="1">
      <c r="B55" s="45"/>
      <c r="C55" s="57" t="s">
        <v>73</v>
      </c>
      <c r="D55" s="47" t="s">
        <v>29</v>
      </c>
      <c r="E55" s="48">
        <v>1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9">
        <f t="shared" ref="O55" si="11">SUM(E55:N55)</f>
        <v>1</v>
      </c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>
        <f t="shared" si="0"/>
        <v>0</v>
      </c>
      <c r="AA55" s="50"/>
      <c r="AB55" s="51">
        <f t="shared" si="8"/>
        <v>0</v>
      </c>
      <c r="AC55" s="52">
        <v>0.2</v>
      </c>
      <c r="AD55" s="31"/>
      <c r="AE55" s="55"/>
    </row>
    <row r="56" spans="2:31" ht="13.15" customHeight="1">
      <c r="B56" s="58" t="s">
        <v>78</v>
      </c>
      <c r="C56" s="59" t="s">
        <v>79</v>
      </c>
      <c r="D56" s="60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64">
        <f>SUBTOTAL(9,AB57:AB61)</f>
        <v>0</v>
      </c>
      <c r="AC56" s="65"/>
      <c r="AD56" s="31"/>
      <c r="AE56" s="55"/>
    </row>
    <row r="57" spans="2:31" ht="13.15" customHeight="1">
      <c r="B57" s="45"/>
      <c r="C57" s="57" t="s">
        <v>63</v>
      </c>
      <c r="D57" s="47" t="s">
        <v>29</v>
      </c>
      <c r="E57" s="48">
        <v>4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9">
        <f t="shared" ref="O57:O66" si="12">SUM(E57:N57)</f>
        <v>4</v>
      </c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>
        <f t="shared" si="0"/>
        <v>0</v>
      </c>
      <c r="AA57" s="50"/>
      <c r="AB57" s="51">
        <f t="shared" si="8"/>
        <v>0</v>
      </c>
      <c r="AC57" s="52">
        <v>0.2</v>
      </c>
      <c r="AD57" s="31"/>
      <c r="AE57" s="55"/>
    </row>
    <row r="58" spans="2:31" ht="13.15" customHeight="1">
      <c r="B58" s="45"/>
      <c r="C58" s="57" t="s">
        <v>80</v>
      </c>
      <c r="D58" s="47" t="s">
        <v>68</v>
      </c>
      <c r="E58" s="48">
        <v>25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9">
        <f t="shared" si="12"/>
        <v>25</v>
      </c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>
        <f t="shared" si="0"/>
        <v>0</v>
      </c>
      <c r="AA58" s="50"/>
      <c r="AB58" s="51">
        <f t="shared" si="8"/>
        <v>0</v>
      </c>
      <c r="AC58" s="52">
        <v>0.2</v>
      </c>
      <c r="AD58" s="31"/>
      <c r="AE58" s="55"/>
    </row>
    <row r="59" spans="2:31" ht="13.15" customHeight="1">
      <c r="B59" s="45"/>
      <c r="C59" s="57" t="s">
        <v>81</v>
      </c>
      <c r="D59" s="47" t="s">
        <v>68</v>
      </c>
      <c r="E59" s="48">
        <v>25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9">
        <f t="shared" si="12"/>
        <v>25</v>
      </c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>
        <f t="shared" si="0"/>
        <v>0</v>
      </c>
      <c r="AA59" s="50"/>
      <c r="AB59" s="51">
        <f t="shared" si="8"/>
        <v>0</v>
      </c>
      <c r="AC59" s="52">
        <v>0.2</v>
      </c>
      <c r="AD59" s="31"/>
      <c r="AE59" s="55"/>
    </row>
    <row r="60" spans="2:31" ht="13.15" customHeight="1">
      <c r="B60" s="45"/>
      <c r="C60" s="57" t="s">
        <v>71</v>
      </c>
      <c r="D60" s="47" t="s">
        <v>72</v>
      </c>
      <c r="E60" s="48">
        <f>10*E59</f>
        <v>250</v>
      </c>
      <c r="F60" s="48">
        <f t="shared" ref="F60:N61" si="13">10*F59</f>
        <v>0</v>
      </c>
      <c r="G60" s="48">
        <f t="shared" si="13"/>
        <v>0</v>
      </c>
      <c r="H60" s="48">
        <f t="shared" si="13"/>
        <v>0</v>
      </c>
      <c r="I60" s="48">
        <f t="shared" si="13"/>
        <v>0</v>
      </c>
      <c r="J60" s="48">
        <f t="shared" si="13"/>
        <v>0</v>
      </c>
      <c r="K60" s="48">
        <f t="shared" si="13"/>
        <v>0</v>
      </c>
      <c r="L60" s="48">
        <f t="shared" si="13"/>
        <v>0</v>
      </c>
      <c r="M60" s="48">
        <f t="shared" si="13"/>
        <v>0</v>
      </c>
      <c r="N60" s="48">
        <f t="shared" si="13"/>
        <v>0</v>
      </c>
      <c r="O60" s="49">
        <f t="shared" si="12"/>
        <v>250</v>
      </c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>
        <f t="shared" si="0"/>
        <v>0</v>
      </c>
      <c r="AA60" s="50"/>
      <c r="AB60" s="51">
        <f t="shared" si="8"/>
        <v>0</v>
      </c>
      <c r="AC60" s="52">
        <v>0.2</v>
      </c>
      <c r="AD60" s="31"/>
      <c r="AE60" s="55"/>
    </row>
    <row r="61" spans="2:31" ht="13.15" customHeight="1">
      <c r="B61" s="45"/>
      <c r="C61" s="57" t="s">
        <v>73</v>
      </c>
      <c r="D61" s="47" t="s">
        <v>29</v>
      </c>
      <c r="E61" s="48">
        <v>1</v>
      </c>
      <c r="F61" s="48">
        <f t="shared" si="13"/>
        <v>0</v>
      </c>
      <c r="G61" s="48">
        <f t="shared" si="13"/>
        <v>0</v>
      </c>
      <c r="H61" s="48">
        <f t="shared" si="13"/>
        <v>0</v>
      </c>
      <c r="I61" s="48">
        <f t="shared" si="13"/>
        <v>0</v>
      </c>
      <c r="J61" s="48">
        <f t="shared" si="13"/>
        <v>0</v>
      </c>
      <c r="K61" s="48">
        <f t="shared" si="13"/>
        <v>0</v>
      </c>
      <c r="L61" s="48">
        <f t="shared" si="13"/>
        <v>0</v>
      </c>
      <c r="M61" s="48">
        <f t="shared" si="13"/>
        <v>0</v>
      </c>
      <c r="N61" s="48">
        <f t="shared" si="13"/>
        <v>0</v>
      </c>
      <c r="O61" s="49">
        <f t="shared" si="12"/>
        <v>1</v>
      </c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>
        <f t="shared" si="0"/>
        <v>0</v>
      </c>
      <c r="AA61" s="50"/>
      <c r="AB61" s="51">
        <f t="shared" si="8"/>
        <v>0</v>
      </c>
      <c r="AC61" s="52">
        <v>0.2</v>
      </c>
      <c r="AD61" s="31"/>
      <c r="AE61" s="55"/>
    </row>
    <row r="62" spans="2:31" ht="13.15" customHeight="1">
      <c r="B62" s="58" t="s">
        <v>82</v>
      </c>
      <c r="C62" s="59" t="s">
        <v>83</v>
      </c>
      <c r="D62" s="60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3"/>
      <c r="AB62" s="64">
        <f>SUBTOTAL(9,AB63:AB66)</f>
        <v>0</v>
      </c>
      <c r="AC62" s="65"/>
      <c r="AD62" s="31"/>
      <c r="AE62" s="55"/>
    </row>
    <row r="63" spans="2:31" ht="13.15" customHeight="1">
      <c r="B63" s="45"/>
      <c r="C63" s="57" t="s">
        <v>84</v>
      </c>
      <c r="D63" s="47" t="s">
        <v>7</v>
      </c>
      <c r="E63" s="48">
        <v>5</v>
      </c>
      <c r="F63" s="48">
        <v>0</v>
      </c>
      <c r="G63" s="48">
        <v>0</v>
      </c>
      <c r="H63" s="48">
        <v>0</v>
      </c>
      <c r="I63" s="48">
        <v>0</v>
      </c>
      <c r="J63" s="48">
        <v>2</v>
      </c>
      <c r="K63" s="48">
        <v>0</v>
      </c>
      <c r="L63" s="48">
        <v>2</v>
      </c>
      <c r="M63" s="48">
        <v>0</v>
      </c>
      <c r="N63" s="48">
        <v>0</v>
      </c>
      <c r="O63" s="49">
        <f t="shared" si="12"/>
        <v>9</v>
      </c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>
        <f t="shared" si="0"/>
        <v>0</v>
      </c>
      <c r="AA63" s="50"/>
      <c r="AB63" s="51">
        <f t="shared" si="8"/>
        <v>0</v>
      </c>
      <c r="AC63" s="52">
        <v>0.2</v>
      </c>
      <c r="AD63" s="31"/>
      <c r="AE63" s="55"/>
    </row>
    <row r="64" spans="2:31" ht="13.15" customHeight="1">
      <c r="B64" s="45"/>
      <c r="C64" s="57" t="s">
        <v>85</v>
      </c>
      <c r="D64" s="47" t="s">
        <v>29</v>
      </c>
      <c r="E64" s="48">
        <f>1/3</f>
        <v>0.33333333333333331</v>
      </c>
      <c r="F64" s="48">
        <v>0</v>
      </c>
      <c r="G64" s="48">
        <v>0</v>
      </c>
      <c r="H64" s="48">
        <v>0</v>
      </c>
      <c r="I64" s="48">
        <v>0</v>
      </c>
      <c r="J64" s="48">
        <f>1/3</f>
        <v>0.33333333333333331</v>
      </c>
      <c r="K64" s="48">
        <v>0</v>
      </c>
      <c r="L64" s="48">
        <f>1/3</f>
        <v>0.33333333333333331</v>
      </c>
      <c r="M64" s="48">
        <v>0</v>
      </c>
      <c r="N64" s="48">
        <v>0</v>
      </c>
      <c r="O64" s="49">
        <f t="shared" si="12"/>
        <v>1</v>
      </c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>
        <f t="shared" si="0"/>
        <v>0</v>
      </c>
      <c r="AA64" s="50"/>
      <c r="AB64" s="51">
        <f t="shared" si="8"/>
        <v>0</v>
      </c>
      <c r="AC64" s="52">
        <v>0.2</v>
      </c>
      <c r="AD64" s="31"/>
      <c r="AE64" s="55"/>
    </row>
    <row r="65" spans="2:31" ht="13.15" customHeight="1">
      <c r="B65" s="45"/>
      <c r="C65" s="57" t="s">
        <v>86</v>
      </c>
      <c r="D65" s="47" t="s">
        <v>29</v>
      </c>
      <c r="E65" s="48">
        <f>1/3</f>
        <v>0.33333333333333331</v>
      </c>
      <c r="F65" s="48">
        <v>0</v>
      </c>
      <c r="G65" s="48">
        <v>0</v>
      </c>
      <c r="H65" s="48">
        <v>0</v>
      </c>
      <c r="I65" s="48">
        <v>0</v>
      </c>
      <c r="J65" s="48">
        <f>1/3</f>
        <v>0.33333333333333331</v>
      </c>
      <c r="K65" s="48">
        <v>0</v>
      </c>
      <c r="L65" s="48">
        <f>1/3</f>
        <v>0.33333333333333331</v>
      </c>
      <c r="M65" s="48">
        <v>0</v>
      </c>
      <c r="N65" s="48">
        <v>0</v>
      </c>
      <c r="O65" s="49">
        <f t="shared" si="12"/>
        <v>1</v>
      </c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>
        <f t="shared" si="0"/>
        <v>0</v>
      </c>
      <c r="AA65" s="50"/>
      <c r="AB65" s="51">
        <f t="shared" si="8"/>
        <v>0</v>
      </c>
      <c r="AC65" s="52">
        <v>0.2</v>
      </c>
      <c r="AD65" s="31"/>
      <c r="AE65" s="55"/>
    </row>
    <row r="66" spans="2:31" ht="13.15" customHeight="1">
      <c r="B66" s="45"/>
      <c r="C66" s="57" t="s">
        <v>87</v>
      </c>
      <c r="D66" s="47" t="s">
        <v>29</v>
      </c>
      <c r="E66" s="48">
        <f>1/3</f>
        <v>0.33333333333333331</v>
      </c>
      <c r="F66" s="48">
        <v>0</v>
      </c>
      <c r="G66" s="48">
        <v>0</v>
      </c>
      <c r="H66" s="48">
        <v>0</v>
      </c>
      <c r="I66" s="48">
        <v>0</v>
      </c>
      <c r="J66" s="48">
        <f>1/3</f>
        <v>0.33333333333333331</v>
      </c>
      <c r="K66" s="48">
        <v>0</v>
      </c>
      <c r="L66" s="48">
        <f>1/3</f>
        <v>0.33333333333333331</v>
      </c>
      <c r="M66" s="48">
        <v>0</v>
      </c>
      <c r="N66" s="48">
        <v>0</v>
      </c>
      <c r="O66" s="49">
        <f t="shared" si="12"/>
        <v>1</v>
      </c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>
        <f t="shared" si="0"/>
        <v>0</v>
      </c>
      <c r="AA66" s="50"/>
      <c r="AB66" s="51">
        <f t="shared" si="8"/>
        <v>0</v>
      </c>
      <c r="AC66" s="52">
        <v>0.2</v>
      </c>
      <c r="AD66" s="31"/>
      <c r="AE66" s="55"/>
    </row>
    <row r="67" spans="2:31">
      <c r="B67" s="41" t="s">
        <v>88</v>
      </c>
      <c r="C67" s="42" t="s">
        <v>89</v>
      </c>
      <c r="D67" s="42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42"/>
      <c r="AB67" s="43">
        <f>SUBTOTAL(9,AB68:AB79)</f>
        <v>0</v>
      </c>
      <c r="AC67" s="44"/>
      <c r="AD67" s="54"/>
    </row>
    <row r="68" spans="2:31">
      <c r="B68" s="58" t="s">
        <v>90</v>
      </c>
      <c r="C68" s="59" t="s">
        <v>57</v>
      </c>
      <c r="D68" s="60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3"/>
      <c r="AB68" s="64">
        <f>SUBTOTAL(9,AB69)</f>
        <v>0</v>
      </c>
      <c r="AC68" s="65"/>
      <c r="AD68" s="31"/>
      <c r="AE68" s="55"/>
    </row>
    <row r="69" spans="2:31">
      <c r="B69" s="45"/>
      <c r="C69" s="57" t="s">
        <v>58</v>
      </c>
      <c r="D69" s="47" t="s">
        <v>29</v>
      </c>
      <c r="E69" s="48">
        <f>1/8</f>
        <v>0.125</v>
      </c>
      <c r="F69" s="48">
        <v>0</v>
      </c>
      <c r="G69" s="48">
        <f t="shared" ref="G69:M69" si="14">1/8</f>
        <v>0.125</v>
      </c>
      <c r="H69" s="48">
        <f t="shared" si="14"/>
        <v>0.125</v>
      </c>
      <c r="I69" s="48">
        <f t="shared" si="14"/>
        <v>0.125</v>
      </c>
      <c r="J69" s="48">
        <f t="shared" si="14"/>
        <v>0.125</v>
      </c>
      <c r="K69" s="48">
        <f t="shared" si="14"/>
        <v>0.125</v>
      </c>
      <c r="L69" s="48">
        <f t="shared" si="14"/>
        <v>0.125</v>
      </c>
      <c r="M69" s="48">
        <f t="shared" si="14"/>
        <v>0.125</v>
      </c>
      <c r="N69" s="48">
        <v>0</v>
      </c>
      <c r="O69" s="49">
        <f t="shared" ref="O69" si="15">SUM(E69:N69)</f>
        <v>1</v>
      </c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>
        <f t="shared" ref="Z69" si="16">SUM(P69:Y69)</f>
        <v>0</v>
      </c>
      <c r="AA69" s="50"/>
      <c r="AB69" s="51">
        <f t="shared" ref="AB69" si="17">ROUND(Z69*AA69,2)</f>
        <v>0</v>
      </c>
      <c r="AC69" s="52">
        <v>0.2</v>
      </c>
      <c r="AD69" s="31"/>
      <c r="AE69" s="55"/>
    </row>
    <row r="70" spans="2:31">
      <c r="B70" s="58" t="s">
        <v>91</v>
      </c>
      <c r="C70" s="59" t="s">
        <v>61</v>
      </c>
      <c r="D70" s="60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3"/>
      <c r="AB70" s="64">
        <f>SUBTOTAL(9,AB71:AB72)</f>
        <v>0</v>
      </c>
      <c r="AC70" s="65"/>
      <c r="AD70" s="31"/>
      <c r="AE70" s="55"/>
    </row>
    <row r="71" spans="2:31">
      <c r="B71" s="45"/>
      <c r="C71" s="57" t="s">
        <v>62</v>
      </c>
      <c r="D71" s="47" t="s">
        <v>29</v>
      </c>
      <c r="E71" s="48">
        <f>1/8</f>
        <v>0.125</v>
      </c>
      <c r="F71" s="48">
        <v>0</v>
      </c>
      <c r="G71" s="48">
        <f t="shared" ref="G71:M72" si="18">1/8</f>
        <v>0.125</v>
      </c>
      <c r="H71" s="48">
        <f t="shared" si="18"/>
        <v>0.125</v>
      </c>
      <c r="I71" s="48">
        <f t="shared" si="18"/>
        <v>0.125</v>
      </c>
      <c r="J71" s="48">
        <f t="shared" si="18"/>
        <v>0.125</v>
      </c>
      <c r="K71" s="48">
        <f t="shared" si="18"/>
        <v>0.125</v>
      </c>
      <c r="L71" s="48">
        <f t="shared" si="18"/>
        <v>0.125</v>
      </c>
      <c r="M71" s="48">
        <f t="shared" si="18"/>
        <v>0.125</v>
      </c>
      <c r="N71" s="48">
        <v>0</v>
      </c>
      <c r="O71" s="49">
        <f t="shared" ref="O71:O77" si="19">SUM(E71:N71)</f>
        <v>1</v>
      </c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>
        <f t="shared" ref="Z71:Z72" si="20">SUM(P71:Y71)</f>
        <v>0</v>
      </c>
      <c r="AA71" s="50"/>
      <c r="AB71" s="51">
        <f t="shared" ref="AB71:AB72" si="21">ROUND(Z71*AA71,2)</f>
        <v>0</v>
      </c>
      <c r="AC71" s="52">
        <v>0.2</v>
      </c>
      <c r="AD71" s="31"/>
      <c r="AE71" s="55"/>
    </row>
    <row r="72" spans="2:31">
      <c r="B72" s="45"/>
      <c r="C72" s="57" t="s">
        <v>63</v>
      </c>
      <c r="D72" s="47" t="s">
        <v>29</v>
      </c>
      <c r="E72" s="48">
        <f>1/8</f>
        <v>0.125</v>
      </c>
      <c r="F72" s="48">
        <v>0</v>
      </c>
      <c r="G72" s="48">
        <f t="shared" si="18"/>
        <v>0.125</v>
      </c>
      <c r="H72" s="48">
        <f t="shared" si="18"/>
        <v>0.125</v>
      </c>
      <c r="I72" s="48">
        <f t="shared" si="18"/>
        <v>0.125</v>
      </c>
      <c r="J72" s="48">
        <f t="shared" si="18"/>
        <v>0.125</v>
      </c>
      <c r="K72" s="48">
        <f t="shared" si="18"/>
        <v>0.125</v>
      </c>
      <c r="L72" s="48">
        <f t="shared" si="18"/>
        <v>0.125</v>
      </c>
      <c r="M72" s="48">
        <f t="shared" si="18"/>
        <v>0.125</v>
      </c>
      <c r="N72" s="48">
        <v>0</v>
      </c>
      <c r="O72" s="49">
        <f t="shared" si="19"/>
        <v>1</v>
      </c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>
        <f t="shared" si="20"/>
        <v>0</v>
      </c>
      <c r="AA72" s="50"/>
      <c r="AB72" s="51">
        <f t="shared" si="21"/>
        <v>0</v>
      </c>
      <c r="AC72" s="52">
        <v>0.2</v>
      </c>
      <c r="AD72" s="31"/>
      <c r="AE72" s="55"/>
    </row>
    <row r="73" spans="2:31">
      <c r="B73" s="58" t="s">
        <v>92</v>
      </c>
      <c r="C73" s="59" t="s">
        <v>93</v>
      </c>
      <c r="D73" s="60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3"/>
      <c r="AB73" s="64">
        <f>SUBTOTAL(9,AB74:AB77)</f>
        <v>0</v>
      </c>
      <c r="AC73" s="65"/>
      <c r="AD73" s="31"/>
      <c r="AE73" s="55"/>
    </row>
    <row r="74" spans="2:31">
      <c r="B74" s="45"/>
      <c r="C74" s="57" t="s">
        <v>94</v>
      </c>
      <c r="D74" s="47" t="s">
        <v>7</v>
      </c>
      <c r="E74" s="48">
        <v>1</v>
      </c>
      <c r="F74" s="48">
        <v>0</v>
      </c>
      <c r="G74" s="48">
        <v>1</v>
      </c>
      <c r="H74" s="48">
        <v>1</v>
      </c>
      <c r="I74" s="48">
        <v>1</v>
      </c>
      <c r="J74" s="48">
        <v>1</v>
      </c>
      <c r="K74" s="48">
        <v>1</v>
      </c>
      <c r="L74" s="48">
        <v>1</v>
      </c>
      <c r="M74" s="48">
        <v>1</v>
      </c>
      <c r="N74" s="48">
        <v>0</v>
      </c>
      <c r="O74" s="49">
        <f t="shared" si="19"/>
        <v>8</v>
      </c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>
        <f t="shared" ref="Z74:Z77" si="22">SUM(P74:Y74)</f>
        <v>0</v>
      </c>
      <c r="AA74" s="50"/>
      <c r="AB74" s="51">
        <f t="shared" ref="AB74:AB77" si="23">ROUND(Z74*AA74,2)</f>
        <v>0</v>
      </c>
      <c r="AC74" s="52">
        <v>0.2</v>
      </c>
      <c r="AD74" s="31"/>
      <c r="AE74" s="55"/>
    </row>
    <row r="75" spans="2:31">
      <c r="B75" s="45"/>
      <c r="C75" s="57" t="s">
        <v>71</v>
      </c>
      <c r="D75" s="47" t="s">
        <v>72</v>
      </c>
      <c r="E75" s="48">
        <f>25*E74</f>
        <v>25</v>
      </c>
      <c r="F75" s="48">
        <f t="shared" ref="F75:N75" si="24">25*F74</f>
        <v>0</v>
      </c>
      <c r="G75" s="48">
        <f t="shared" si="24"/>
        <v>25</v>
      </c>
      <c r="H75" s="48">
        <f t="shared" si="24"/>
        <v>25</v>
      </c>
      <c r="I75" s="48">
        <f t="shared" si="24"/>
        <v>25</v>
      </c>
      <c r="J75" s="48">
        <f t="shared" si="24"/>
        <v>25</v>
      </c>
      <c r="K75" s="48">
        <f t="shared" si="24"/>
        <v>25</v>
      </c>
      <c r="L75" s="48">
        <f t="shared" si="24"/>
        <v>25</v>
      </c>
      <c r="M75" s="48">
        <f t="shared" si="24"/>
        <v>25</v>
      </c>
      <c r="N75" s="48">
        <f t="shared" si="24"/>
        <v>0</v>
      </c>
      <c r="O75" s="49">
        <f t="shared" si="19"/>
        <v>200</v>
      </c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>
        <f t="shared" si="22"/>
        <v>0</v>
      </c>
      <c r="AA75" s="50"/>
      <c r="AB75" s="51">
        <f t="shared" si="23"/>
        <v>0</v>
      </c>
      <c r="AC75" s="52">
        <v>0.2</v>
      </c>
      <c r="AD75" s="31"/>
      <c r="AE75" s="55"/>
    </row>
    <row r="76" spans="2:31">
      <c r="B76" s="45"/>
      <c r="C76" s="46" t="s">
        <v>95</v>
      </c>
      <c r="D76" s="47" t="s">
        <v>29</v>
      </c>
      <c r="E76" s="48">
        <f>1/8</f>
        <v>0.125</v>
      </c>
      <c r="F76" s="48">
        <v>0</v>
      </c>
      <c r="G76" s="48">
        <f t="shared" ref="G76:M77" si="25">1/8</f>
        <v>0.125</v>
      </c>
      <c r="H76" s="48">
        <f t="shared" si="25"/>
        <v>0.125</v>
      </c>
      <c r="I76" s="48">
        <f t="shared" si="25"/>
        <v>0.125</v>
      </c>
      <c r="J76" s="48">
        <f t="shared" si="25"/>
        <v>0.125</v>
      </c>
      <c r="K76" s="48">
        <f t="shared" si="25"/>
        <v>0.125</v>
      </c>
      <c r="L76" s="48">
        <f t="shared" si="25"/>
        <v>0.125</v>
      </c>
      <c r="M76" s="48">
        <f t="shared" si="25"/>
        <v>0.125</v>
      </c>
      <c r="N76" s="48">
        <v>0</v>
      </c>
      <c r="O76" s="49">
        <f t="shared" si="19"/>
        <v>1</v>
      </c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>
        <f t="shared" si="22"/>
        <v>0</v>
      </c>
      <c r="AA76" s="50"/>
      <c r="AB76" s="51">
        <f t="shared" si="23"/>
        <v>0</v>
      </c>
      <c r="AC76" s="52">
        <v>0.2</v>
      </c>
      <c r="AD76" s="31"/>
      <c r="AE76" s="55"/>
    </row>
    <row r="77" spans="2:31">
      <c r="B77" s="45"/>
      <c r="C77" s="46" t="s">
        <v>96</v>
      </c>
      <c r="D77" s="47" t="s">
        <v>29</v>
      </c>
      <c r="E77" s="48">
        <f>1/8</f>
        <v>0.125</v>
      </c>
      <c r="F77" s="48">
        <v>0</v>
      </c>
      <c r="G77" s="48">
        <f t="shared" si="25"/>
        <v>0.125</v>
      </c>
      <c r="H77" s="48">
        <f t="shared" si="25"/>
        <v>0.125</v>
      </c>
      <c r="I77" s="48">
        <f t="shared" si="25"/>
        <v>0.125</v>
      </c>
      <c r="J77" s="48">
        <f t="shared" si="25"/>
        <v>0.125</v>
      </c>
      <c r="K77" s="48">
        <f t="shared" si="25"/>
        <v>0.125</v>
      </c>
      <c r="L77" s="48">
        <f t="shared" si="25"/>
        <v>0.125</v>
      </c>
      <c r="M77" s="48">
        <f t="shared" si="25"/>
        <v>0.125</v>
      </c>
      <c r="N77" s="48">
        <v>0</v>
      </c>
      <c r="O77" s="49">
        <f t="shared" si="19"/>
        <v>1</v>
      </c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>
        <f t="shared" si="22"/>
        <v>0</v>
      </c>
      <c r="AA77" s="50"/>
      <c r="AB77" s="51">
        <f t="shared" si="23"/>
        <v>0</v>
      </c>
      <c r="AC77" s="52">
        <v>0.2</v>
      </c>
      <c r="AD77" s="31"/>
      <c r="AE77" s="55"/>
    </row>
    <row r="78" spans="2:31">
      <c r="B78" s="58" t="s">
        <v>97</v>
      </c>
      <c r="C78" s="59" t="s">
        <v>83</v>
      </c>
      <c r="D78" s="60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3"/>
      <c r="AB78" s="64">
        <f>SUBTOTAL(9,AB79)</f>
        <v>0</v>
      </c>
      <c r="AC78" s="65"/>
      <c r="AD78" s="31"/>
      <c r="AE78" s="55"/>
    </row>
    <row r="79" spans="2:31">
      <c r="B79" s="45"/>
      <c r="C79" s="57" t="s">
        <v>98</v>
      </c>
      <c r="D79" s="47" t="s">
        <v>7</v>
      </c>
      <c r="E79" s="48">
        <v>1</v>
      </c>
      <c r="F79" s="48">
        <v>0</v>
      </c>
      <c r="G79" s="48">
        <v>1</v>
      </c>
      <c r="H79" s="48">
        <v>1</v>
      </c>
      <c r="I79" s="48">
        <v>1</v>
      </c>
      <c r="J79" s="48">
        <v>1</v>
      </c>
      <c r="K79" s="48">
        <v>1</v>
      </c>
      <c r="L79" s="48">
        <v>1</v>
      </c>
      <c r="M79" s="48">
        <v>1</v>
      </c>
      <c r="N79" s="48">
        <v>0</v>
      </c>
      <c r="O79" s="49">
        <v>3</v>
      </c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>
        <f t="shared" ref="Z79" si="26">SUM(P79:Y79)</f>
        <v>0</v>
      </c>
      <c r="AA79" s="50"/>
      <c r="AB79" s="51">
        <f t="shared" ref="AB79" si="27">ROUND(Z79*AA79,2)</f>
        <v>0</v>
      </c>
      <c r="AC79" s="52">
        <v>0.2</v>
      </c>
      <c r="AD79" s="31"/>
      <c r="AE79" s="55"/>
    </row>
    <row r="80" spans="2:31">
      <c r="B80" s="41" t="s">
        <v>99</v>
      </c>
      <c r="C80" s="42" t="s">
        <v>100</v>
      </c>
      <c r="D80" s="42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42"/>
      <c r="AB80" s="43">
        <f>SUBTOTAL(9,AB81:AB83)</f>
        <v>0</v>
      </c>
      <c r="AC80" s="44"/>
      <c r="AD80" s="31"/>
      <c r="AE80" s="55"/>
    </row>
    <row r="81" spans="2:32">
      <c r="B81" s="45"/>
      <c r="C81" s="46" t="s">
        <v>101</v>
      </c>
      <c r="D81" s="47" t="s">
        <v>29</v>
      </c>
      <c r="E81" s="48">
        <f>1/8</f>
        <v>0.125</v>
      </c>
      <c r="F81" s="48">
        <v>0</v>
      </c>
      <c r="G81" s="48">
        <f t="shared" ref="G81:M82" si="28">1/8</f>
        <v>0.125</v>
      </c>
      <c r="H81" s="48">
        <f t="shared" si="28"/>
        <v>0.125</v>
      </c>
      <c r="I81" s="48">
        <f t="shared" si="28"/>
        <v>0.125</v>
      </c>
      <c r="J81" s="48">
        <f t="shared" si="28"/>
        <v>0.125</v>
      </c>
      <c r="K81" s="48">
        <f t="shared" si="28"/>
        <v>0.125</v>
      </c>
      <c r="L81" s="48">
        <f t="shared" si="28"/>
        <v>0.125</v>
      </c>
      <c r="M81" s="48">
        <f t="shared" si="28"/>
        <v>0.125</v>
      </c>
      <c r="N81" s="48">
        <v>0</v>
      </c>
      <c r="O81" s="49">
        <f t="shared" ref="O81:O83" si="29">SUM(E81:N81)</f>
        <v>1</v>
      </c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>
        <f t="shared" ref="Z81:Z83" si="30">SUM(P81:Y81)</f>
        <v>0</v>
      </c>
      <c r="AA81" s="50"/>
      <c r="AB81" s="51">
        <f t="shared" ref="AB81:AB83" si="31">ROUND(Z81*AA81,2)</f>
        <v>0</v>
      </c>
      <c r="AC81" s="52">
        <v>0.2</v>
      </c>
      <c r="AD81" s="31"/>
      <c r="AE81" s="55"/>
    </row>
    <row r="82" spans="2:32">
      <c r="B82" s="45"/>
      <c r="C82" s="46" t="s">
        <v>102</v>
      </c>
      <c r="D82" s="47" t="s">
        <v>29</v>
      </c>
      <c r="E82" s="48">
        <f>1/8</f>
        <v>0.125</v>
      </c>
      <c r="F82" s="48">
        <v>0</v>
      </c>
      <c r="G82" s="48">
        <f t="shared" si="28"/>
        <v>0.125</v>
      </c>
      <c r="H82" s="48">
        <f t="shared" si="28"/>
        <v>0.125</v>
      </c>
      <c r="I82" s="48">
        <f t="shared" si="28"/>
        <v>0.125</v>
      </c>
      <c r="J82" s="48">
        <f t="shared" si="28"/>
        <v>0.125</v>
      </c>
      <c r="K82" s="48">
        <f t="shared" si="28"/>
        <v>0.125</v>
      </c>
      <c r="L82" s="48">
        <f t="shared" si="28"/>
        <v>0.125</v>
      </c>
      <c r="M82" s="48">
        <f t="shared" si="28"/>
        <v>0.125</v>
      </c>
      <c r="N82" s="48">
        <v>0</v>
      </c>
      <c r="O82" s="49">
        <f t="shared" si="29"/>
        <v>1</v>
      </c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>
        <f t="shared" si="30"/>
        <v>0</v>
      </c>
      <c r="AA82" s="50"/>
      <c r="AB82" s="51">
        <f t="shared" si="31"/>
        <v>0</v>
      </c>
      <c r="AC82" s="52">
        <v>0.2</v>
      </c>
      <c r="AD82" s="31"/>
      <c r="AE82" s="55"/>
    </row>
    <row r="83" spans="2:32" ht="14.25" thickBot="1">
      <c r="B83" s="45"/>
      <c r="C83" s="46" t="s">
        <v>103</v>
      </c>
      <c r="D83" s="47" t="s">
        <v>72</v>
      </c>
      <c r="E83" s="48">
        <f>E75+E60+E54+E48+500</f>
        <v>964.6</v>
      </c>
      <c r="F83" s="48">
        <f t="shared" ref="F83:N83" si="32">F75+F60+F54+F48</f>
        <v>0</v>
      </c>
      <c r="G83" s="48">
        <f t="shared" ref="G83:M83" si="33">G75+G60+G54+G48+500</f>
        <v>525</v>
      </c>
      <c r="H83" s="48">
        <f t="shared" si="33"/>
        <v>525</v>
      </c>
      <c r="I83" s="48">
        <f t="shared" si="33"/>
        <v>525</v>
      </c>
      <c r="J83" s="48">
        <f t="shared" si="33"/>
        <v>1168.5</v>
      </c>
      <c r="K83" s="48">
        <f t="shared" si="33"/>
        <v>525</v>
      </c>
      <c r="L83" s="48">
        <f t="shared" si="33"/>
        <v>969.75</v>
      </c>
      <c r="M83" s="48">
        <f t="shared" si="33"/>
        <v>525</v>
      </c>
      <c r="N83" s="48">
        <f t="shared" si="32"/>
        <v>0</v>
      </c>
      <c r="O83" s="49">
        <f t="shared" si="29"/>
        <v>5727.85</v>
      </c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>
        <f t="shared" si="30"/>
        <v>0</v>
      </c>
      <c r="AA83" s="50"/>
      <c r="AB83" s="51">
        <f t="shared" si="31"/>
        <v>0</v>
      </c>
      <c r="AC83" s="52">
        <v>0.2</v>
      </c>
      <c r="AD83" s="31"/>
      <c r="AE83" s="55"/>
    </row>
    <row r="84" spans="2:32">
      <c r="B84" s="34">
        <v>4</v>
      </c>
      <c r="C84" s="35" t="s">
        <v>104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37"/>
      <c r="AB84" s="38">
        <f>SUBTOTAL(9,AB85:AB89)</f>
        <v>0</v>
      </c>
      <c r="AC84" s="39"/>
      <c r="AD84" s="31"/>
      <c r="AE84" s="55"/>
    </row>
    <row r="85" spans="2:32">
      <c r="B85" s="41" t="s">
        <v>105</v>
      </c>
      <c r="C85" s="42" t="s">
        <v>106</v>
      </c>
      <c r="D85" s="42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42"/>
      <c r="AB85" s="43">
        <f>SUBTOTAL(9,AB86:AB89)</f>
        <v>0</v>
      </c>
      <c r="AC85" s="44"/>
      <c r="AD85" s="31"/>
      <c r="AE85" s="55"/>
    </row>
    <row r="86" spans="2:32">
      <c r="B86" s="45"/>
      <c r="C86" s="46" t="s">
        <v>107</v>
      </c>
      <c r="D86" s="47" t="s">
        <v>29</v>
      </c>
      <c r="E86" s="48">
        <v>1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9">
        <f>SUM(E86:N86)</f>
        <v>1</v>
      </c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>
        <f t="shared" ref="Z86" si="34">SUM(P86:Y86)</f>
        <v>0</v>
      </c>
      <c r="AA86" s="50"/>
      <c r="AB86" s="51">
        <f t="shared" ref="AB86" si="35">ROUND(Z86*AA86,2)</f>
        <v>0</v>
      </c>
      <c r="AC86" s="52">
        <v>0.2</v>
      </c>
      <c r="AD86" s="31"/>
      <c r="AE86" s="55"/>
    </row>
    <row r="87" spans="2:32">
      <c r="B87" s="58" t="s">
        <v>108</v>
      </c>
      <c r="C87" s="59" t="s">
        <v>109</v>
      </c>
      <c r="D87" s="60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3"/>
      <c r="AB87" s="64">
        <f>SUBTOTAL(9,AB88:AB89)</f>
        <v>0</v>
      </c>
      <c r="AC87" s="65"/>
      <c r="AD87" s="31"/>
      <c r="AE87" s="55"/>
    </row>
    <row r="88" spans="2:32">
      <c r="B88" s="45"/>
      <c r="C88" s="46" t="s">
        <v>110</v>
      </c>
      <c r="D88" s="47" t="s">
        <v>111</v>
      </c>
      <c r="E88" s="48">
        <f>30*2</f>
        <v>60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9">
        <f>SUM(E88:N88)</f>
        <v>60</v>
      </c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>
        <f t="shared" ref="Z88" si="36">SUM(P88:Y88)</f>
        <v>0</v>
      </c>
      <c r="AA88" s="50"/>
      <c r="AB88" s="51">
        <f t="shared" ref="AB88" si="37">ROUND(Z88*AA88,2)</f>
        <v>0</v>
      </c>
      <c r="AC88" s="52">
        <v>0.2</v>
      </c>
      <c r="AD88" s="31"/>
      <c r="AE88" s="55"/>
    </row>
    <row r="89" spans="2:32" ht="14.25" thickBot="1">
      <c r="B89" s="68"/>
      <c r="C89" s="69" t="s">
        <v>112</v>
      </c>
      <c r="D89" s="70" t="s">
        <v>29</v>
      </c>
      <c r="E89" s="71">
        <v>1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2">
        <f>SUM(E89:N89)</f>
        <v>1</v>
      </c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>
        <f>SUM(P89:Y89)</f>
        <v>0</v>
      </c>
      <c r="AA89" s="73"/>
      <c r="AB89" s="74">
        <f>ROUND(Z89*AA89,2)</f>
        <v>0</v>
      </c>
      <c r="AC89" s="75">
        <v>0.2</v>
      </c>
      <c r="AD89" s="31"/>
      <c r="AE89" s="55"/>
    </row>
    <row r="90" spans="2:32" ht="14.25" thickBot="1">
      <c r="AB90" s="16"/>
      <c r="AC90" s="20"/>
      <c r="AD90" s="31"/>
      <c r="AE90" s="76"/>
      <c r="AF90" s="77"/>
    </row>
    <row r="91" spans="2:32">
      <c r="C91" s="92" t="str">
        <f>"Total du "&amp;$B$7&amp;" "&amp;$C$7&amp;" Tranche Ferme (en €HT)"</f>
        <v>Total du  LOT 01 : Désamiantage &amp; Déplombage Tranche Ferme (en €HT)</v>
      </c>
      <c r="D91" s="93"/>
      <c r="E91" s="78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80">
        <f>SUBTOTAL(9,AB11:AB89)</f>
        <v>0</v>
      </c>
      <c r="AD91" s="31"/>
      <c r="AE91" s="76"/>
      <c r="AF91" s="77"/>
    </row>
    <row r="92" spans="2:32">
      <c r="C92" s="81" t="s">
        <v>113</v>
      </c>
      <c r="D92" s="82">
        <v>5.5E-2</v>
      </c>
      <c r="E92" s="83" t="s">
        <v>114</v>
      </c>
      <c r="F92" s="84">
        <f>SUMIF($AC$11:$AC$89,D92,$AB$11:$AB$89)</f>
        <v>0</v>
      </c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6"/>
      <c r="AB92" s="87" t="s">
        <v>115</v>
      </c>
      <c r="AC92" s="88">
        <f>D92*F92</f>
        <v>0</v>
      </c>
      <c r="AD92" s="31"/>
    </row>
    <row r="93" spans="2:32">
      <c r="C93" s="81" t="s">
        <v>113</v>
      </c>
      <c r="D93" s="82">
        <v>0.1</v>
      </c>
      <c r="E93" s="83" t="s">
        <v>114</v>
      </c>
      <c r="F93" s="84">
        <f>SUMIF($AC$11:$AC$89,D93,$AB$11:$AB$89)</f>
        <v>0</v>
      </c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6"/>
      <c r="AB93" s="87" t="s">
        <v>115</v>
      </c>
      <c r="AC93" s="88">
        <f t="shared" ref="AC93:AC94" si="38">D93*F93</f>
        <v>0</v>
      </c>
      <c r="AD93" s="31"/>
    </row>
    <row r="94" spans="2:32">
      <c r="C94" s="81" t="s">
        <v>113</v>
      </c>
      <c r="D94" s="82">
        <v>0.2</v>
      </c>
      <c r="E94" s="83" t="s">
        <v>114</v>
      </c>
      <c r="F94" s="84">
        <f>SUMIF($AC$11:$AC$89,D94,$AB$11:$AB$89)</f>
        <v>0</v>
      </c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6"/>
      <c r="AB94" s="87" t="s">
        <v>115</v>
      </c>
      <c r="AC94" s="88">
        <f t="shared" si="38"/>
        <v>0</v>
      </c>
      <c r="AD94" s="31"/>
    </row>
    <row r="95" spans="2:32" ht="14.25" thickBot="1">
      <c r="C95" s="94" t="str">
        <f>"Total du "&amp;$B$7&amp;" "&amp;$C$7&amp;" Tranche Ferme (en €TTC)"</f>
        <v>Total du  LOT 01 : Désamiantage &amp; Déplombage Tranche Ferme (en €TTC)</v>
      </c>
      <c r="D95" s="95"/>
      <c r="E95" s="89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1">
        <f>SUM(AC91:AC94)</f>
        <v>0</v>
      </c>
      <c r="AD95" s="31"/>
      <c r="AE95" s="76"/>
    </row>
    <row r="96" spans="2:32">
      <c r="AD96" s="31"/>
      <c r="AE96" s="76"/>
    </row>
  </sheetData>
  <mergeCells count="10">
    <mergeCell ref="AB6:AC6"/>
    <mergeCell ref="D7:E7"/>
    <mergeCell ref="AB7:AC7"/>
    <mergeCell ref="E8:O8"/>
    <mergeCell ref="P8:Z8"/>
    <mergeCell ref="C91:D91"/>
    <mergeCell ref="C95:D95"/>
    <mergeCell ref="B2:B3"/>
    <mergeCell ref="C2:C3"/>
    <mergeCell ref="D6:E6"/>
  </mergeCells>
  <conditionalFormatting sqref="C84:Z84">
    <cfRule type="cellIs" dxfId="47" priority="67" operator="equal">
      <formula>0.055</formula>
    </cfRule>
  </conditionalFormatting>
  <conditionalFormatting sqref="C1:AA7 C8:E8 P8 AA8 C9:AA10 C11:Z11">
    <cfRule type="cellIs" dxfId="46" priority="87" operator="equal">
      <formula>0.055</formula>
    </cfRule>
  </conditionalFormatting>
  <conditionalFormatting sqref="C1:AA7 C8:E8 P8 AA8 C9:AA11">
    <cfRule type="cellIs" dxfId="45" priority="89" operator="equal">
      <formula>0.1</formula>
    </cfRule>
    <cfRule type="cellIs" dxfId="44" priority="88" operator="equal">
      <formula>0.2</formula>
    </cfRule>
  </conditionalFormatting>
  <conditionalFormatting sqref="C13:AA83">
    <cfRule type="cellIs" dxfId="43" priority="36" operator="equal">
      <formula>0.1</formula>
    </cfRule>
    <cfRule type="cellIs" dxfId="42" priority="34" operator="equal">
      <formula>0.055</formula>
    </cfRule>
    <cfRule type="cellIs" dxfId="41" priority="35" operator="equal">
      <formula>0.2</formula>
    </cfRule>
  </conditionalFormatting>
  <conditionalFormatting sqref="C85:AA90 H91:AA96 C97:AA1048576">
    <cfRule type="cellIs" dxfId="40" priority="31" operator="equal">
      <formula>0.055</formula>
    </cfRule>
    <cfRule type="cellIs" dxfId="39" priority="32" operator="equal">
      <formula>0.2</formula>
    </cfRule>
    <cfRule type="cellIs" dxfId="38" priority="33" operator="equal">
      <formula>0.1</formula>
    </cfRule>
  </conditionalFormatting>
  <conditionalFormatting sqref="C12:AB12">
    <cfRule type="cellIs" dxfId="37" priority="83" operator="equal">
      <formula>0.1</formula>
    </cfRule>
    <cfRule type="cellIs" dxfId="36" priority="82" operator="equal">
      <formula>0.2</formula>
    </cfRule>
    <cfRule type="cellIs" dxfId="35" priority="81" operator="equal">
      <formula>0.055</formula>
    </cfRule>
  </conditionalFormatting>
  <conditionalFormatting sqref="C84:AB84">
    <cfRule type="cellIs" dxfId="34" priority="66" operator="equal">
      <formula>0.1</formula>
    </cfRule>
    <cfRule type="cellIs" dxfId="33" priority="65" operator="equal">
      <formula>0.2</formula>
    </cfRule>
  </conditionalFormatting>
  <conditionalFormatting sqref="AB11">
    <cfRule type="cellIs" dxfId="32" priority="90" operator="equal">
      <formula>0.055</formula>
    </cfRule>
    <cfRule type="cellIs" dxfId="31" priority="92" operator="equal">
      <formula>0.1</formula>
    </cfRule>
    <cfRule type="cellIs" dxfId="30" priority="91" operator="equal">
      <formula>0.2</formula>
    </cfRule>
  </conditionalFormatting>
  <conditionalFormatting sqref="AB14">
    <cfRule type="cellIs" dxfId="29" priority="29" operator="equal">
      <formula>0.2</formula>
    </cfRule>
    <cfRule type="cellIs" dxfId="28" priority="28" operator="equal">
      <formula>0.055</formula>
    </cfRule>
    <cfRule type="cellIs" dxfId="27" priority="30" operator="equal">
      <formula>0.1</formula>
    </cfRule>
  </conditionalFormatting>
  <conditionalFormatting sqref="AB17">
    <cfRule type="cellIs" dxfId="26" priority="27" operator="equal">
      <formula>0.1</formula>
    </cfRule>
    <cfRule type="cellIs" dxfId="25" priority="26" operator="equal">
      <formula>0.2</formula>
    </cfRule>
    <cfRule type="cellIs" dxfId="24" priority="25" operator="equal">
      <formula>0.055</formula>
    </cfRule>
  </conditionalFormatting>
  <conditionalFormatting sqref="AB19">
    <cfRule type="cellIs" dxfId="23" priority="23" operator="equal">
      <formula>0.2</formula>
    </cfRule>
    <cfRule type="cellIs" dxfId="22" priority="22" operator="equal">
      <formula>0.055</formula>
    </cfRule>
    <cfRule type="cellIs" dxfId="21" priority="24" operator="equal">
      <formula>0.1</formula>
    </cfRule>
  </conditionalFormatting>
  <conditionalFormatting sqref="AB25">
    <cfRule type="cellIs" dxfId="20" priority="20" operator="equal">
      <formula>0.2</formula>
    </cfRule>
    <cfRule type="cellIs" dxfId="19" priority="21" operator="equal">
      <formula>0.1</formula>
    </cfRule>
    <cfRule type="cellIs" dxfId="18" priority="19" operator="equal">
      <formula>0.055</formula>
    </cfRule>
  </conditionalFormatting>
  <conditionalFormatting sqref="AB29">
    <cfRule type="cellIs" dxfId="17" priority="18" operator="equal">
      <formula>0.1</formula>
    </cfRule>
    <cfRule type="cellIs" dxfId="16" priority="17" operator="equal">
      <formula>0.2</formula>
    </cfRule>
    <cfRule type="cellIs" dxfId="15" priority="16" operator="equal">
      <formula>0.055</formula>
    </cfRule>
  </conditionalFormatting>
  <conditionalFormatting sqref="AB31">
    <cfRule type="cellIs" dxfId="14" priority="14" operator="equal">
      <formula>0.2</formula>
    </cfRule>
    <cfRule type="cellIs" dxfId="13" priority="13" operator="equal">
      <formula>0.055</formula>
    </cfRule>
    <cfRule type="cellIs" dxfId="12" priority="15" operator="equal">
      <formula>0.1</formula>
    </cfRule>
  </conditionalFormatting>
  <conditionalFormatting sqref="AB34">
    <cfRule type="cellIs" dxfId="11" priority="11" operator="equal">
      <formula>0.2</formula>
    </cfRule>
    <cfRule type="cellIs" dxfId="10" priority="12" operator="equal">
      <formula>0.1</formula>
    </cfRule>
    <cfRule type="cellIs" dxfId="9" priority="10" operator="equal">
      <formula>0.055</formula>
    </cfRule>
  </conditionalFormatting>
  <conditionalFormatting sqref="AB67">
    <cfRule type="cellIs" dxfId="8" priority="8" operator="equal">
      <formula>0.2</formula>
    </cfRule>
    <cfRule type="cellIs" dxfId="7" priority="7" operator="equal">
      <formula>0.055</formula>
    </cfRule>
    <cfRule type="cellIs" dxfId="6" priority="9" operator="equal">
      <formula>0.1</formula>
    </cfRule>
  </conditionalFormatting>
  <conditionalFormatting sqref="AB80">
    <cfRule type="cellIs" dxfId="5" priority="4" operator="equal">
      <formula>0.055</formula>
    </cfRule>
    <cfRule type="cellIs" dxfId="4" priority="5" operator="equal">
      <formula>0.2</formula>
    </cfRule>
    <cfRule type="cellIs" dxfId="3" priority="6" operator="equal">
      <formula>0.1</formula>
    </cfRule>
  </conditionalFormatting>
  <conditionalFormatting sqref="AB84:AB85">
    <cfRule type="cellIs" dxfId="2" priority="1" operator="equal">
      <formula>0.055</formula>
    </cfRule>
  </conditionalFormatting>
  <conditionalFormatting sqref="AB85">
    <cfRule type="cellIs" dxfId="1" priority="3" operator="equal">
      <formula>0.1</formula>
    </cfRule>
    <cfRule type="cellIs" dxfId="0" priority="2" operator="equal">
      <formula>0.2</formula>
    </cfRule>
  </conditionalFormatting>
  <dataValidations count="2">
    <dataValidation type="list" allowBlank="1" showInputMessage="1" showErrorMessage="1" sqref="AC9" xr:uid="{12E0C08B-E60A-4C32-B263-AD318F1F456A}">
      <formula1>#REF!</formula1>
    </dataValidation>
    <dataValidation type="list" allowBlank="1" showInputMessage="1" showErrorMessage="1" sqref="AC13 AC85:AC89 AC15:AC83" xr:uid="{1B176CCC-41D6-4B7E-B863-005A7FAFCB0C}">
      <formula1>$B$1:$D$1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6" ma:contentTypeDescription="Crée un document." ma:contentTypeScope="" ma:versionID="83c430b2370293667a032437c8f9c492">
  <xsd:schema xmlns:xsd="http://www.w3.org/2001/XMLSchema" xmlns:xs="http://www.w3.org/2001/XMLSchema" xmlns:p="http://schemas.microsoft.com/office/2006/metadata/properties" xmlns:ns2="41386d07-a824-49f8-9910-65e60a857012" xmlns:ns3="bc241f47-cb40-4c8c-b1d6-673c160dea0b" targetNamespace="http://schemas.microsoft.com/office/2006/metadata/properties" ma:root="true" ma:fieldsID="3f30f82e7c6fd7fa915469b2efbfff20" ns2:_="" ns3:_="">
    <xsd:import namespace="41386d07-a824-49f8-9910-65e60a857012"/>
    <xsd:import namespace="bc241f47-cb40-4c8c-b1d6-673c160dea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1244688-c817-4aa0-b50d-a61eb9357064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3415F9-298C-4E4C-9302-A212DEA1CFA4}"/>
</file>

<file path=customXml/itemProps2.xml><?xml version="1.0" encoding="utf-8"?>
<ds:datastoreItem xmlns:ds="http://schemas.openxmlformats.org/officeDocument/2006/customXml" ds:itemID="{7396F2B7-ABBA-4310-B78F-091BFEA4DFCF}"/>
</file>

<file path=customXml/itemProps3.xml><?xml version="1.0" encoding="utf-8"?>
<ds:datastoreItem xmlns:ds="http://schemas.openxmlformats.org/officeDocument/2006/customXml" ds:itemID="{D9C7EDEB-C7A6-4178-A928-EB1471B72F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Maëlis LE CLOEREC</dc:creator>
  <cp:keywords/>
  <dc:description/>
  <cp:lastModifiedBy>Maëlis LE CLOEREC</cp:lastModifiedBy>
  <cp:revision/>
  <dcterms:created xsi:type="dcterms:W3CDTF">2025-06-19T18:13:43Z</dcterms:created>
  <dcterms:modified xsi:type="dcterms:W3CDTF">2025-06-19T20:16:24Z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0x010100E76A89E8AE659C4EB4ECD94D221292F9</vt:lpwstr>
  </property>
  <property fmtid="{D5CDD505-2E9C-101B-9397-08002B2CF9AE}" pid="3" name="MediaServiceImageTags">
    <vt:lpwstr/>
  </property>
</Properties>
</file>